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5" yWindow="90" windowWidth="28680" windowHeight="6180"/>
  </bookViews>
  <sheets>
    <sheet name="всп.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62913"/>
</workbook>
</file>

<file path=xl/calcChain.xml><?xml version="1.0" encoding="utf-8"?>
<calcChain xmlns="http://schemas.openxmlformats.org/spreadsheetml/2006/main">
  <c r="N24" i="4" l="1"/>
  <c r="N21" i="4"/>
  <c r="N20" i="4"/>
  <c r="N19" i="4"/>
  <c r="N18" i="4"/>
  <c r="N15" i="4"/>
  <c r="N14" i="4" s="1"/>
  <c r="M24" i="4"/>
  <c r="M21" i="4"/>
  <c r="M20" i="4"/>
  <c r="M19" i="4"/>
  <c r="M18" i="4"/>
  <c r="M15" i="4"/>
  <c r="M14" i="4" s="1"/>
  <c r="M13" i="4"/>
  <c r="M9" i="4"/>
  <c r="M6" i="4"/>
  <c r="N22" i="4"/>
  <c r="N13" i="4"/>
  <c r="N9" i="4"/>
  <c r="N6" i="4"/>
  <c r="M16" i="4" l="1"/>
  <c r="N16" i="4"/>
  <c r="N17" i="4"/>
  <c r="N12" i="4"/>
  <c r="N8" i="4" l="1"/>
  <c r="N11" i="4" s="1"/>
  <c r="M22" i="4"/>
  <c r="N10" i="4" l="1"/>
  <c r="L9" i="4"/>
  <c r="L6" i="4"/>
  <c r="L24" i="4" l="1"/>
  <c r="L21" i="4"/>
  <c r="L20" i="4"/>
  <c r="L19" i="4"/>
  <c r="L18" i="4"/>
  <c r="L15" i="4"/>
  <c r="L14" i="4" s="1"/>
  <c r="L13" i="4"/>
  <c r="L22" i="4"/>
  <c r="L17" i="4" l="1"/>
  <c r="L16" i="4"/>
  <c r="L12" i="4" s="1"/>
  <c r="K24" i="4"/>
  <c r="K21" i="4"/>
  <c r="K20" i="4"/>
  <c r="K19" i="4"/>
  <c r="K18" i="4"/>
  <c r="K15" i="4"/>
  <c r="K14" i="4" s="1"/>
  <c r="K13" i="4"/>
  <c r="K9" i="4"/>
  <c r="K6" i="4"/>
  <c r="K22" i="4"/>
  <c r="K17" i="4"/>
  <c r="K16" i="4" l="1"/>
  <c r="L8" i="4"/>
  <c r="L11" i="4" s="1"/>
  <c r="L10" i="4"/>
  <c r="K12" i="4"/>
  <c r="K8" i="4" s="1"/>
  <c r="J24" i="4"/>
  <c r="J21" i="4"/>
  <c r="J20" i="4"/>
  <c r="J19" i="4"/>
  <c r="J18" i="4"/>
  <c r="J15" i="4"/>
  <c r="J14" i="4" s="1"/>
  <c r="J13" i="4"/>
  <c r="J6" i="4"/>
  <c r="J9" i="4"/>
  <c r="J22" i="4"/>
  <c r="J17" i="4" l="1"/>
  <c r="K11" i="4"/>
  <c r="K10" i="4"/>
  <c r="J16" i="4"/>
  <c r="J12" i="4" s="1"/>
  <c r="J8" i="4" s="1"/>
  <c r="I24" i="4"/>
  <c r="I21" i="4"/>
  <c r="I20" i="4"/>
  <c r="I19" i="4"/>
  <c r="I18" i="4"/>
  <c r="I15" i="4"/>
  <c r="I14" i="4" s="1"/>
  <c r="I13" i="4"/>
  <c r="I9" i="4"/>
  <c r="I6" i="4"/>
  <c r="I22" i="4"/>
  <c r="I17" i="4" l="1"/>
  <c r="J11" i="4"/>
  <c r="J10" i="4"/>
  <c r="I16" i="4"/>
  <c r="I12" i="4" s="1"/>
  <c r="H24" i="4"/>
  <c r="H21" i="4"/>
  <c r="H20" i="4"/>
  <c r="H19" i="4"/>
  <c r="H18" i="4"/>
  <c r="H17" i="4" s="1"/>
  <c r="H15" i="4"/>
  <c r="H14" i="4" s="1"/>
  <c r="H13" i="4"/>
  <c r="H6" i="4"/>
  <c r="H9" i="4"/>
  <c r="H22" i="4"/>
  <c r="I8" i="4" l="1"/>
  <c r="I11" i="4" s="1"/>
  <c r="H16" i="4"/>
  <c r="H12" i="4" s="1"/>
  <c r="H8" i="4" s="1"/>
  <c r="G24" i="4"/>
  <c r="G21" i="4"/>
  <c r="G20" i="4"/>
  <c r="G19" i="4"/>
  <c r="G18" i="4"/>
  <c r="G15" i="4"/>
  <c r="G14" i="4" s="1"/>
  <c r="G13" i="4"/>
  <c r="G9" i="4"/>
  <c r="G6" i="4"/>
  <c r="G22" i="4"/>
  <c r="I10" i="4" l="1"/>
  <c r="H11" i="4"/>
  <c r="H10" i="4"/>
  <c r="G17" i="4"/>
  <c r="G16" i="4"/>
  <c r="G12" i="4" s="1"/>
  <c r="G8" i="4" s="1"/>
  <c r="G11" i="4" l="1"/>
  <c r="G10" i="4"/>
  <c r="F24" i="4" l="1"/>
  <c r="F21" i="4"/>
  <c r="F20" i="4"/>
  <c r="F19" i="4"/>
  <c r="F18" i="4"/>
  <c r="F15" i="4"/>
  <c r="F14" i="4" s="1"/>
  <c r="F13" i="4"/>
  <c r="F9" i="4"/>
  <c r="F6" i="4"/>
  <c r="F22" i="4"/>
  <c r="F17" i="4" l="1"/>
  <c r="F16" i="4"/>
  <c r="F12" i="4" s="1"/>
  <c r="E24" i="4"/>
  <c r="E21" i="4"/>
  <c r="E20" i="4"/>
  <c r="E19" i="4"/>
  <c r="E18" i="4"/>
  <c r="E15" i="4"/>
  <c r="E14" i="4" s="1"/>
  <c r="E13" i="4"/>
  <c r="E9" i="4"/>
  <c r="E6" i="4"/>
  <c r="E22" i="4"/>
  <c r="E17" i="4" l="1"/>
  <c r="F8" i="4"/>
  <c r="F11" i="4" s="1"/>
  <c r="E16" i="4"/>
  <c r="E12" i="4" s="1"/>
  <c r="C24" i="4"/>
  <c r="D24" i="4"/>
  <c r="F10" i="4" l="1"/>
  <c r="E8" i="4"/>
  <c r="E10" i="4" s="1"/>
  <c r="D21" i="4"/>
  <c r="D20" i="4"/>
  <c r="D19" i="4"/>
  <c r="D18" i="4"/>
  <c r="D15" i="4"/>
  <c r="D14" i="4" s="1"/>
  <c r="D13" i="4"/>
  <c r="D6" i="4"/>
  <c r="D9" i="4"/>
  <c r="D22" i="4"/>
  <c r="E11" i="4" l="1"/>
  <c r="D17" i="4"/>
  <c r="D16" i="4"/>
  <c r="D12" i="4" s="1"/>
  <c r="D8" i="4" s="1"/>
  <c r="D11" i="4" l="1"/>
  <c r="D10" i="4"/>
  <c r="C21" i="4" l="1"/>
  <c r="C20" i="4"/>
  <c r="C19" i="4"/>
  <c r="C18" i="4"/>
  <c r="C15" i="4"/>
  <c r="C14" i="4" s="1"/>
  <c r="C13" i="4"/>
  <c r="C9" i="4"/>
  <c r="C6" i="4"/>
  <c r="C22" i="4"/>
  <c r="C17" i="4" l="1"/>
  <c r="C16" i="4"/>
  <c r="C12" i="4" s="1"/>
  <c r="C8" i="4" l="1"/>
  <c r="C11" i="4" s="1"/>
  <c r="C10" i="4" l="1"/>
  <c r="C40" i="4"/>
  <c r="C35" i="4"/>
  <c r="C30" i="4"/>
  <c r="C26" i="4" l="1"/>
  <c r="C28" i="4" s="1"/>
  <c r="C29" i="4" l="1"/>
  <c r="O44" i="4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35" i="4" l="1"/>
  <c r="O26" i="4"/>
  <c r="O40" i="4"/>
  <c r="O30" i="4"/>
  <c r="O27" i="4"/>
  <c r="O23" i="4" l="1"/>
  <c r="O29" i="4"/>
  <c r="O28" i="4"/>
  <c r="O22" i="4" l="1"/>
  <c r="O13" i="4"/>
  <c r="O15" i="4" l="1"/>
  <c r="O19" i="4" l="1"/>
  <c r="O20" i="4"/>
  <c r="O18" i="4" l="1"/>
  <c r="O21" i="4" l="1"/>
  <c r="M17" i="4"/>
  <c r="O17" i="4" s="1"/>
  <c r="O14" i="4" l="1"/>
  <c r="O9" i="4" l="1"/>
  <c r="O16" i="4"/>
  <c r="M12" i="4"/>
  <c r="O12" i="4" s="1"/>
  <c r="M8" i="4" l="1"/>
  <c r="M10" i="4" s="1"/>
  <c r="M11" i="4" l="1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<sst xmlns="http://schemas.openxmlformats.org/spreadsheetml/2006/main" count="93" uniqueCount="41">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</sst>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3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9;&#1085;&#1086;&#1075;&#1083;&#1072;&#1089;&#1080;&#1103;%20&#1089;%20&#1050;&#1069;/2023/&#1072;&#1074;&#1075;&#1091;&#1089;&#1090;-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9;&#1085;&#1086;&#1075;&#1083;&#1072;&#1089;&#1080;&#1103;%20&#1089;%20&#1050;&#1069;/2023/&#1089;&#1077;&#1085;&#1090;&#1103;&#1073;&#1088;&#1100;-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9;&#1085;&#1086;&#1075;&#1083;&#1072;&#1089;&#1080;&#1103;%20&#1089;%20&#1050;&#1069;/2023/&#1086;&#1082;&#1090;&#1103;&#1073;&#1088;&#1100;-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9;&#1085;&#1086;&#1075;&#1083;&#1072;&#1089;&#1080;&#1103;%20&#1089;%20&#1050;&#1069;/2023/&#1085;&#1086;&#1103;&#1073;&#1088;&#1100;-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9;&#1085;&#1086;&#1075;&#1083;&#1072;&#1089;&#1080;&#1103;%20&#1089;%20&#1050;&#1069;/2023/&#1076;&#1077;&#1082;&#1072;&#1073;&#1088;&#1100;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9;&#1085;&#1086;&#1075;&#1083;&#1072;&#1089;&#1080;&#1103;%20&#1089;%20&#1050;&#1069;/2023/&#1103;&#1085;&#1074;&#1072;&#1088;&#1100;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9;&#1085;&#1086;&#1075;&#1083;&#1072;&#1089;&#1080;&#1103;%20&#1089;%20&#1050;&#1069;/2023/&#1092;&#1077;&#1074;&#1088;&#1072;&#1083;&#1100;-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9;&#1085;&#1086;&#1075;&#1083;&#1072;&#1089;&#1080;&#1103;%20&#1089;%20&#1050;&#1069;/2023/&#1084;&#1072;&#1088;&#1090;-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9;&#1085;&#1086;&#1075;&#1083;&#1072;&#1089;&#1080;&#1103;%20&#1089;%20&#1050;&#1069;/2023/&#1072;&#1087;&#1088;&#1077;&#1083;&#1100;-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9;&#1085;&#1086;&#1075;&#1083;&#1072;&#1089;&#1080;&#1103;%20&#1089;%20&#1050;&#1069;/2023/&#1084;&#1072;&#1081;-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9;&#1085;&#1086;&#1075;&#1083;&#1072;&#1089;&#1080;&#1103;%20&#1089;%20&#1050;&#1069;/2023/&#1080;&#1102;&#1085;&#1100;-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9;&#1085;&#1086;&#1075;&#1083;&#1072;&#1089;&#1080;&#1103;%20&#1089;%20&#1050;&#1069;/2023/&#1080;&#1102;&#1083;&#1100;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услуги"/>
      <sheetName val="центр"/>
    </sheetNames>
    <sheetDataSet>
      <sheetData sheetId="0">
        <row r="46">
          <cell r="E46">
            <v>346</v>
          </cell>
        </row>
        <row r="55">
          <cell r="G55">
            <v>346</v>
          </cell>
        </row>
        <row r="161">
          <cell r="K161">
            <v>83287</v>
          </cell>
        </row>
        <row r="171">
          <cell r="E171">
            <v>8232066</v>
          </cell>
        </row>
        <row r="172">
          <cell r="E172">
            <v>1228674</v>
          </cell>
        </row>
        <row r="173">
          <cell r="E173">
            <v>2878451</v>
          </cell>
        </row>
        <row r="174">
          <cell r="E174">
            <v>3821232</v>
          </cell>
        </row>
        <row r="177">
          <cell r="E177">
            <v>1698065</v>
          </cell>
        </row>
        <row r="178">
          <cell r="E178">
            <v>9367987</v>
          </cell>
        </row>
        <row r="183">
          <cell r="I183">
            <v>47862</v>
          </cell>
        </row>
        <row r="184">
          <cell r="D184">
            <v>11192210</v>
          </cell>
        </row>
        <row r="186">
          <cell r="D186">
            <v>10300541</v>
          </cell>
        </row>
        <row r="190">
          <cell r="H190">
            <v>29487630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услуги"/>
      <sheetName val="центр"/>
    </sheetNames>
    <sheetDataSet>
      <sheetData sheetId="0">
        <row r="46">
          <cell r="E46">
            <v>320</v>
          </cell>
        </row>
        <row r="55">
          <cell r="G55">
            <v>320</v>
          </cell>
        </row>
        <row r="161">
          <cell r="K161">
            <v>26176</v>
          </cell>
        </row>
        <row r="171">
          <cell r="E171">
            <v>10153188</v>
          </cell>
        </row>
        <row r="172">
          <cell r="E172">
            <v>1154589</v>
          </cell>
        </row>
        <row r="173">
          <cell r="E173">
            <v>2278434</v>
          </cell>
        </row>
        <row r="174">
          <cell r="E174">
            <v>3001144</v>
          </cell>
        </row>
        <row r="177">
          <cell r="E177">
            <v>1336924</v>
          </cell>
        </row>
        <row r="178">
          <cell r="E178">
            <v>7166945</v>
          </cell>
        </row>
        <row r="183">
          <cell r="I183">
            <v>80788</v>
          </cell>
        </row>
        <row r="184">
          <cell r="D184">
            <v>8601368</v>
          </cell>
        </row>
        <row r="186">
          <cell r="D186">
            <v>6813563</v>
          </cell>
        </row>
        <row r="190">
          <cell r="H190">
            <v>24371456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услуги"/>
      <sheetName val="центр"/>
    </sheetNames>
    <sheetDataSet>
      <sheetData sheetId="0">
        <row r="46">
          <cell r="E46">
            <v>165</v>
          </cell>
        </row>
        <row r="55">
          <cell r="G55">
            <v>165</v>
          </cell>
        </row>
        <row r="161">
          <cell r="K161">
            <v>53384</v>
          </cell>
        </row>
        <row r="171">
          <cell r="E171">
            <v>10081192</v>
          </cell>
        </row>
        <row r="172">
          <cell r="E172">
            <v>1113202</v>
          </cell>
        </row>
        <row r="173">
          <cell r="E173">
            <v>2219683</v>
          </cell>
        </row>
        <row r="174">
          <cell r="E174">
            <v>2919891</v>
          </cell>
        </row>
        <row r="177">
          <cell r="E177">
            <v>1165806</v>
          </cell>
        </row>
        <row r="178">
          <cell r="E178">
            <v>6207080</v>
          </cell>
        </row>
        <row r="183">
          <cell r="I183">
            <v>62305</v>
          </cell>
        </row>
        <row r="184">
          <cell r="D184">
            <v>7500710</v>
          </cell>
        </row>
        <row r="186">
          <cell r="D186">
            <v>13216006</v>
          </cell>
        </row>
        <row r="190">
          <cell r="H190">
            <v>26913698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услуги"/>
      <sheetName val="центр"/>
    </sheetNames>
    <sheetDataSet>
      <sheetData sheetId="0">
        <row r="46">
          <cell r="E46">
            <v>633</v>
          </cell>
        </row>
        <row r="55">
          <cell r="G55">
            <v>633</v>
          </cell>
        </row>
        <row r="161">
          <cell r="K161">
            <v>166434</v>
          </cell>
        </row>
        <row r="171">
          <cell r="E171">
            <v>5593634</v>
          </cell>
        </row>
        <row r="172">
          <cell r="E172">
            <v>1117132</v>
          </cell>
        </row>
        <row r="173">
          <cell r="E173">
            <v>2374321</v>
          </cell>
        </row>
        <row r="174">
          <cell r="E174">
            <v>3127216</v>
          </cell>
        </row>
        <row r="177">
          <cell r="E177">
            <v>1146911</v>
          </cell>
        </row>
        <row r="178">
          <cell r="E178">
            <v>6900366</v>
          </cell>
        </row>
        <row r="183">
          <cell r="I183">
            <v>34706</v>
          </cell>
        </row>
        <row r="184">
          <cell r="D184">
            <v>8221945</v>
          </cell>
        </row>
        <row r="186">
          <cell r="D186">
            <v>15614288</v>
          </cell>
        </row>
        <row r="190">
          <cell r="H190">
            <v>28846860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услуги"/>
      <sheetName val="центр"/>
      <sheetName val="Районам"/>
    </sheetNames>
    <sheetDataSet>
      <sheetData sheetId="0">
        <row r="46">
          <cell r="E46">
            <v>241</v>
          </cell>
        </row>
        <row r="55">
          <cell r="G55">
            <v>241</v>
          </cell>
        </row>
        <row r="161">
          <cell r="K161">
            <v>187758</v>
          </cell>
        </row>
        <row r="171">
          <cell r="E171">
            <v>7710026</v>
          </cell>
        </row>
        <row r="172">
          <cell r="E172">
            <v>1241832</v>
          </cell>
        </row>
        <row r="173">
          <cell r="E173">
            <v>2536342</v>
          </cell>
        </row>
        <row r="174">
          <cell r="E174">
            <v>3295724</v>
          </cell>
        </row>
        <row r="177">
          <cell r="E177">
            <v>1173202</v>
          </cell>
        </row>
        <row r="178">
          <cell r="E178">
            <v>6985326</v>
          </cell>
        </row>
        <row r="183">
          <cell r="I183">
            <v>54138</v>
          </cell>
        </row>
        <row r="184">
          <cell r="D184">
            <v>8368622</v>
          </cell>
        </row>
        <row r="186">
          <cell r="D186">
            <v>22575634</v>
          </cell>
        </row>
        <row r="190">
          <cell r="H190">
            <v>34712020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услуги"/>
      <sheetName val="центр"/>
    </sheetNames>
    <sheetDataSet>
      <sheetData sheetId="0">
        <row r="46">
          <cell r="E46">
            <v>148</v>
          </cell>
        </row>
        <row r="55">
          <cell r="G55">
            <v>148</v>
          </cell>
        </row>
        <row r="161">
          <cell r="K161">
            <v>269298</v>
          </cell>
        </row>
        <row r="171">
          <cell r="E171">
            <v>9276654</v>
          </cell>
        </row>
        <row r="172">
          <cell r="E172">
            <v>1030191</v>
          </cell>
        </row>
        <row r="173">
          <cell r="E173">
            <v>2360709</v>
          </cell>
        </row>
        <row r="174">
          <cell r="E174">
            <v>3022106</v>
          </cell>
        </row>
        <row r="177">
          <cell r="E177">
            <v>1268214</v>
          </cell>
        </row>
        <row r="178">
          <cell r="E178">
            <v>8069743</v>
          </cell>
        </row>
        <row r="183">
          <cell r="I183">
            <v>71758</v>
          </cell>
        </row>
        <row r="184">
          <cell r="D184">
            <v>9474382</v>
          </cell>
        </row>
        <row r="186">
          <cell r="D186">
            <v>21851444</v>
          </cell>
        </row>
        <row r="190">
          <cell r="H190">
            <v>34372203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услуги"/>
      <sheetName val="центр"/>
    </sheetNames>
    <sheetDataSet>
      <sheetData sheetId="0">
        <row r="46">
          <cell r="E46">
            <v>501</v>
          </cell>
        </row>
        <row r="55">
          <cell r="G55">
            <v>501</v>
          </cell>
        </row>
        <row r="161">
          <cell r="K161">
            <v>225181</v>
          </cell>
        </row>
        <row r="171">
          <cell r="E171">
            <v>7105594</v>
          </cell>
        </row>
        <row r="172">
          <cell r="E172">
            <v>1149564</v>
          </cell>
        </row>
        <row r="173">
          <cell r="E173">
            <v>2524346</v>
          </cell>
        </row>
        <row r="174">
          <cell r="E174">
            <v>3636771</v>
          </cell>
        </row>
        <row r="177">
          <cell r="E177">
            <v>1092887</v>
          </cell>
        </row>
        <row r="178">
          <cell r="E178">
            <v>7155533</v>
          </cell>
        </row>
        <row r="183">
          <cell r="I183">
            <v>57728</v>
          </cell>
        </row>
        <row r="184">
          <cell r="D184">
            <v>8530953</v>
          </cell>
        </row>
        <row r="186">
          <cell r="D186">
            <v>16415084</v>
          </cell>
        </row>
        <row r="190">
          <cell r="H190">
            <v>29861987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услуги"/>
      <sheetName val="центр"/>
    </sheetNames>
    <sheetDataSet>
      <sheetData sheetId="0">
        <row r="46">
          <cell r="E46">
            <v>635</v>
          </cell>
        </row>
        <row r="55">
          <cell r="G55">
            <v>635</v>
          </cell>
        </row>
        <row r="161">
          <cell r="K161">
            <v>166714</v>
          </cell>
        </row>
        <row r="171">
          <cell r="E171">
            <v>7310851</v>
          </cell>
        </row>
        <row r="172">
          <cell r="E172">
            <v>1139103</v>
          </cell>
        </row>
        <row r="173">
          <cell r="E173">
            <v>2594532</v>
          </cell>
        </row>
        <row r="174">
          <cell r="E174">
            <v>3469948</v>
          </cell>
        </row>
        <row r="177">
          <cell r="E177">
            <v>1194072</v>
          </cell>
        </row>
        <row r="178">
          <cell r="E178">
            <v>7138051</v>
          </cell>
        </row>
        <row r="183">
          <cell r="I183">
            <v>45144</v>
          </cell>
        </row>
        <row r="184">
          <cell r="D184">
            <v>8564251</v>
          </cell>
        </row>
        <row r="186">
          <cell r="D186">
            <v>15529154</v>
          </cell>
        </row>
        <row r="190">
          <cell r="H190">
            <v>32468680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услуги"/>
      <sheetName val="центр"/>
    </sheetNames>
    <sheetDataSet>
      <sheetData sheetId="0">
        <row r="46">
          <cell r="E46">
            <v>441</v>
          </cell>
        </row>
        <row r="55">
          <cell r="G55">
            <v>441</v>
          </cell>
        </row>
        <row r="161">
          <cell r="K161">
            <v>101197</v>
          </cell>
        </row>
        <row r="171">
          <cell r="E171">
            <v>9633486</v>
          </cell>
        </row>
        <row r="172">
          <cell r="E172">
            <v>995144</v>
          </cell>
        </row>
        <row r="173">
          <cell r="E173">
            <v>2412010</v>
          </cell>
        </row>
        <row r="174">
          <cell r="E174">
            <v>3095131</v>
          </cell>
        </row>
        <row r="177">
          <cell r="E177">
            <v>1115026</v>
          </cell>
        </row>
        <row r="178">
          <cell r="E178">
            <v>6809034</v>
          </cell>
        </row>
        <row r="183">
          <cell r="I183">
            <v>49465</v>
          </cell>
        </row>
        <row r="184">
          <cell r="D184">
            <v>8077603</v>
          </cell>
        </row>
        <row r="186">
          <cell r="D186">
            <v>14438660</v>
          </cell>
        </row>
        <row r="190">
          <cell r="H190">
            <v>27523488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услуги"/>
      <sheetName val="центр"/>
    </sheetNames>
    <sheetDataSet>
      <sheetData sheetId="0">
        <row r="46">
          <cell r="E46">
            <v>428</v>
          </cell>
        </row>
        <row r="55">
          <cell r="G55">
            <v>428</v>
          </cell>
        </row>
        <row r="161">
          <cell r="K161">
            <v>153636</v>
          </cell>
        </row>
        <row r="171">
          <cell r="E171">
            <v>8115113</v>
          </cell>
        </row>
        <row r="172">
          <cell r="E172">
            <v>1027275</v>
          </cell>
        </row>
        <row r="173">
          <cell r="E173">
            <v>2414796</v>
          </cell>
        </row>
        <row r="174">
          <cell r="E174">
            <v>2886480</v>
          </cell>
        </row>
        <row r="177">
          <cell r="E177">
            <v>1094457</v>
          </cell>
        </row>
        <row r="178">
          <cell r="E178">
            <v>6599612</v>
          </cell>
        </row>
        <row r="183">
          <cell r="I183">
            <v>40169</v>
          </cell>
        </row>
        <row r="184">
          <cell r="D184">
            <v>7813471</v>
          </cell>
        </row>
        <row r="186">
          <cell r="D186">
            <v>10469681</v>
          </cell>
        </row>
        <row r="190">
          <cell r="H190">
            <v>28785786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  <sheetName val="услуги"/>
      <sheetName val="центр"/>
    </sheetNames>
    <sheetDataSet>
      <sheetData sheetId="0">
        <row r="46">
          <cell r="E46">
            <v>340</v>
          </cell>
        </row>
        <row r="55">
          <cell r="G55">
            <v>340</v>
          </cell>
        </row>
        <row r="161">
          <cell r="K161">
            <v>92097</v>
          </cell>
        </row>
        <row r="171">
          <cell r="E171">
            <v>7694258</v>
          </cell>
        </row>
        <row r="172">
          <cell r="E172">
            <v>1138674</v>
          </cell>
        </row>
        <row r="173">
          <cell r="E173">
            <v>2424469</v>
          </cell>
        </row>
        <row r="174">
          <cell r="E174">
            <v>3011215</v>
          </cell>
        </row>
        <row r="177">
          <cell r="E177">
            <v>1110795</v>
          </cell>
        </row>
        <row r="178">
          <cell r="E178">
            <v>6577281</v>
          </cell>
        </row>
        <row r="183">
          <cell r="I183">
            <v>34609</v>
          </cell>
        </row>
        <row r="184">
          <cell r="D184">
            <v>7780622</v>
          </cell>
        </row>
        <row r="186">
          <cell r="D186">
            <v>7084432</v>
          </cell>
        </row>
        <row r="190">
          <cell r="H190">
            <v>29208201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услуги"/>
      <sheetName val="центр"/>
    </sheetNames>
    <sheetDataSet>
      <sheetData sheetId="0">
        <row r="46">
          <cell r="E46">
            <v>399</v>
          </cell>
        </row>
        <row r="55">
          <cell r="G55">
            <v>399</v>
          </cell>
        </row>
        <row r="161">
          <cell r="K161">
            <v>153854</v>
          </cell>
        </row>
        <row r="171">
          <cell r="E171">
            <v>8204813</v>
          </cell>
        </row>
        <row r="172">
          <cell r="E172">
            <v>1142275.0000000002</v>
          </cell>
        </row>
        <row r="173">
          <cell r="E173">
            <v>2594917</v>
          </cell>
        </row>
        <row r="174">
          <cell r="E174">
            <v>3240061</v>
          </cell>
        </row>
        <row r="177">
          <cell r="E177">
            <v>1248066</v>
          </cell>
        </row>
        <row r="178">
          <cell r="E178">
            <v>7014254</v>
          </cell>
        </row>
        <row r="183">
          <cell r="I183">
            <v>56593</v>
          </cell>
        </row>
        <row r="184">
          <cell r="D184">
            <v>8375190</v>
          </cell>
        </row>
        <row r="186">
          <cell r="D186">
            <v>11269768</v>
          </cell>
        </row>
        <row r="190">
          <cell r="H190">
            <v>30253228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J48" sqref="J48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2.140625" style="2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2" width="10.7109375" style="2" bestFit="1" customWidth="1"/>
    <col min="13" max="13" width="12.7109375" style="2" bestFit="1" customWidth="1"/>
    <col min="14" max="14" width="14.42578125" style="2" bestFit="1" customWidth="1"/>
    <col min="15" max="15" width="13" style="2" customWidth="1"/>
    <col min="16" max="16" width="9.140625" style="1"/>
    <col min="17" max="17" width="12.42578125" style="1" customWidth="1"/>
    <col min="18" max="18" width="14.28515625" style="1" customWidth="1"/>
    <col min="19" max="19" width="13.42578125" style="1" bestFit="1" customWidth="1"/>
    <col min="20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1" t="s">
        <v>39</v>
      </c>
      <c r="B1" s="32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f>('[3]1'!$I$183)/1000</f>
        <v>71.757999999999996</v>
      </c>
      <c r="D6" s="12">
        <f>('[4]2'!$I$183)/1000</f>
        <v>57.728000000000002</v>
      </c>
      <c r="E6" s="12">
        <f>('[5]3'!$I$183)/1000</f>
        <v>45.143999999999998</v>
      </c>
      <c r="F6" s="12">
        <f>('[6]4'!$I$183)/1000</f>
        <v>49.465000000000003</v>
      </c>
      <c r="G6" s="12">
        <f>('[7]5'!$I$183)/1000</f>
        <v>40.168999999999997</v>
      </c>
      <c r="H6" s="12">
        <f>('[8]6'!$I$183)/1000</f>
        <v>34.609000000000002</v>
      </c>
      <c r="I6" s="12">
        <f>('[9]7'!$I$183)/1000</f>
        <v>56.593000000000004</v>
      </c>
      <c r="J6" s="12">
        <f>('[10]8'!$I$183)/1000</f>
        <v>47.862000000000002</v>
      </c>
      <c r="K6" s="12">
        <f>('[11]9'!$I$183)/1000</f>
        <v>80.787999999999997</v>
      </c>
      <c r="L6" s="12">
        <f>('[12]10'!$I$183)/1000</f>
        <v>62.305</v>
      </c>
      <c r="M6" s="12">
        <f>('[13]11'!$I$183)/1000</f>
        <v>34.706000000000003</v>
      </c>
      <c r="N6" s="12">
        <f>('[14]12'!$I$183)/1000</f>
        <v>54.137999999999998</v>
      </c>
      <c r="O6" s="10">
        <f>SUM(C6:N6)</f>
        <v>635.2650000000001</v>
      </c>
      <c r="P6" s="14"/>
    </row>
    <row r="7" spans="1:18" s="3" customFormat="1" ht="25.5" customHeight="1" x14ac:dyDescent="0.2">
      <c r="A7" s="20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4"/>
    </row>
    <row r="8" spans="1:18" s="3" customFormat="1" x14ac:dyDescent="0.2">
      <c r="A8" s="8" t="s">
        <v>36</v>
      </c>
      <c r="B8" s="9" t="s">
        <v>37</v>
      </c>
      <c r="C8" s="10">
        <f t="shared" ref="C8" si="0">C9+C12+C17+C22+C24</f>
        <v>81656.986999999994</v>
      </c>
      <c r="D8" s="10">
        <f t="shared" ref="D8:J8" si="1">D9+D12+D17+D22+D24</f>
        <v>69449.48</v>
      </c>
      <c r="E8" s="10">
        <f t="shared" si="1"/>
        <v>71243.233000000007</v>
      </c>
      <c r="F8" s="10">
        <f t="shared" si="1"/>
        <v>66276.718999999997</v>
      </c>
      <c r="G8" s="10">
        <f t="shared" si="1"/>
        <v>61666.237999999998</v>
      </c>
      <c r="H8" s="10">
        <f t="shared" si="1"/>
        <v>58433.968000000001</v>
      </c>
      <c r="I8" s="10">
        <f t="shared" si="1"/>
        <v>65234.106</v>
      </c>
      <c r="J8" s="10">
        <f t="shared" si="1"/>
        <v>67224.091</v>
      </c>
      <c r="K8" s="10">
        <f t="shared" ref="K8" si="2">K9+K12+K17+K22+K24</f>
        <v>56399.918000000005</v>
      </c>
      <c r="L8" s="10">
        <f>L9+L12+L17+L22+L24</f>
        <v>64017.765999999989</v>
      </c>
      <c r="M8" s="10">
        <f>M9+M12+M17+M22+M24</f>
        <v>65061.83</v>
      </c>
      <c r="N8" s="10">
        <f>N9+N12+N17+N22+N24</f>
        <v>80627.957999999999</v>
      </c>
      <c r="O8" s="10">
        <f>SUM(C8:N8)</f>
        <v>807292.29399999988</v>
      </c>
      <c r="R8" s="18"/>
    </row>
    <row r="9" spans="1:18" s="3" customFormat="1" x14ac:dyDescent="0.2">
      <c r="A9" s="8" t="s">
        <v>13</v>
      </c>
      <c r="B9" s="9" t="s">
        <v>37</v>
      </c>
      <c r="C9" s="12">
        <f>'[3]1'!$D$186/1000</f>
        <v>21851.444</v>
      </c>
      <c r="D9" s="12">
        <f>'[4]2'!$D$186/1000</f>
        <v>16415.083999999999</v>
      </c>
      <c r="E9" s="12">
        <f>'[5]3'!$D$186/1000</f>
        <v>15529.154</v>
      </c>
      <c r="F9" s="12">
        <f>'[6]4'!$D$186/1000</f>
        <v>14438.66</v>
      </c>
      <c r="G9" s="12">
        <f>'[7]5'!$D$186/1000</f>
        <v>10469.681</v>
      </c>
      <c r="H9" s="12">
        <f>'[8]6'!$D$186/1000</f>
        <v>7084.4319999999998</v>
      </c>
      <c r="I9" s="12">
        <f>'[9]7'!$D$186/1000</f>
        <v>11269.768</v>
      </c>
      <c r="J9" s="12">
        <f>'[10]8'!$D$186/1000</f>
        <v>10300.540999999999</v>
      </c>
      <c r="K9" s="12">
        <f>'[11]9'!$D$186/1000</f>
        <v>6813.5630000000001</v>
      </c>
      <c r="L9" s="12">
        <f>'[12]10'!$D$186/1000</f>
        <v>13216.005999999999</v>
      </c>
      <c r="M9" s="12">
        <f>'[13]11'!$D$186/1000</f>
        <v>15614.288</v>
      </c>
      <c r="N9" s="12">
        <f>'[14]12'!$D$186/1000</f>
        <v>22575.633999999998</v>
      </c>
      <c r="O9" s="10">
        <f>SUM(C9:N9)</f>
        <v>165578.25499999998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D10" si="3">C9/C8*100</f>
        <v>26.760041979016446</v>
      </c>
      <c r="D10" s="13">
        <f t="shared" si="3"/>
        <v>23.63600706585564</v>
      </c>
      <c r="E10" s="13">
        <f t="shared" ref="E10:F10" si="4">E9/E8*100</f>
        <v>21.797374074812129</v>
      </c>
      <c r="F10" s="13">
        <f t="shared" si="4"/>
        <v>21.78541759135663</v>
      </c>
      <c r="G10" s="13">
        <f t="shared" ref="G10:H10" si="5">G9/G8*100</f>
        <v>16.977979100979049</v>
      </c>
      <c r="H10" s="13">
        <f t="shared" si="5"/>
        <v>12.123824964274203</v>
      </c>
      <c r="I10" s="13">
        <f t="shared" ref="I10:J10" si="6">I9/I8*100</f>
        <v>17.27588326266018</v>
      </c>
      <c r="J10" s="13">
        <f t="shared" si="6"/>
        <v>15.322692872113361</v>
      </c>
      <c r="K10" s="13">
        <f t="shared" ref="K10:L10" si="7">K9/K8*100</f>
        <v>12.080803025280993</v>
      </c>
      <c r="L10" s="13">
        <f t="shared" si="7"/>
        <v>20.644278652272874</v>
      </c>
      <c r="M10" s="13">
        <f>M9/M8*100</f>
        <v>23.999152805877117</v>
      </c>
      <c r="N10" s="13">
        <f>N9/N8*100</f>
        <v>27.999759091009103</v>
      </c>
      <c r="O10" s="13">
        <f t="shared" ref="O10" si="8">O9/O8*100</f>
        <v>20.510322745629974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D11" si="9">C8-C9</f>
        <v>59805.542999999991</v>
      </c>
      <c r="D11" s="10">
        <f t="shared" si="9"/>
        <v>53034.395999999993</v>
      </c>
      <c r="E11" s="10">
        <f t="shared" ref="E11:F11" si="10">E8-E9</f>
        <v>55714.079000000005</v>
      </c>
      <c r="F11" s="10">
        <f t="shared" si="10"/>
        <v>51838.058999999994</v>
      </c>
      <c r="G11" s="10">
        <f t="shared" ref="G11:H11" si="11">G8-G9</f>
        <v>51196.557000000001</v>
      </c>
      <c r="H11" s="10">
        <f t="shared" si="11"/>
        <v>51349.536</v>
      </c>
      <c r="I11" s="10">
        <f t="shared" ref="I11:J11" si="12">I8-I9</f>
        <v>53964.338000000003</v>
      </c>
      <c r="J11" s="10">
        <f t="shared" si="12"/>
        <v>56923.55</v>
      </c>
      <c r="K11" s="10">
        <f t="shared" ref="K11:L11" si="13">K8-K9</f>
        <v>49586.355000000003</v>
      </c>
      <c r="L11" s="10">
        <f t="shared" si="13"/>
        <v>50801.759999999987</v>
      </c>
      <c r="M11" s="10">
        <f>M8-M9</f>
        <v>49447.542000000001</v>
      </c>
      <c r="N11" s="10">
        <f>N8-N9</f>
        <v>58052.324000000001</v>
      </c>
      <c r="O11" s="10">
        <f>SUM(C11:N11)</f>
        <v>641714.03899999999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D12" si="14">C13+C14+C15+C16</f>
        <v>9474.3819999999996</v>
      </c>
      <c r="D12" s="10">
        <f t="shared" si="14"/>
        <v>8530.9529999999995</v>
      </c>
      <c r="E12" s="10">
        <f t="shared" ref="E12:F12" si="15">E13+E14+E15+E16</f>
        <v>8564.2510000000002</v>
      </c>
      <c r="F12" s="10">
        <f t="shared" si="15"/>
        <v>8077.6030000000001</v>
      </c>
      <c r="G12" s="10">
        <f t="shared" ref="G12:H12" si="16">G13+G14+G15+G16</f>
        <v>7813.4709999999995</v>
      </c>
      <c r="H12" s="10">
        <f t="shared" si="16"/>
        <v>7780.6220000000003</v>
      </c>
      <c r="I12" s="10">
        <f t="shared" ref="I12:J12" si="17">I13+I14+I15+I16</f>
        <v>8375.19</v>
      </c>
      <c r="J12" s="10">
        <f t="shared" si="17"/>
        <v>11192.21</v>
      </c>
      <c r="K12" s="10">
        <f t="shared" ref="K12" si="18">K13+K14+K15+K16</f>
        <v>8601.3679999999986</v>
      </c>
      <c r="L12" s="10">
        <f>L13+L14+L15+L16</f>
        <v>7500.7100000000009</v>
      </c>
      <c r="M12" s="10">
        <f>M13+M14+M15+M16</f>
        <v>8221.9449999999997</v>
      </c>
      <c r="N12" s="10">
        <f>N13+N14+N15+N16</f>
        <v>8368.6219999999994</v>
      </c>
      <c r="O12" s="10">
        <f>SUM(C12:N12)</f>
        <v>102501.32700000002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f>('[3]1'!$E$177)/1000</f>
        <v>1268.2139999999999</v>
      </c>
      <c r="D13" s="12">
        <f>('[4]2'!$E$177)/1000</f>
        <v>1092.8869999999999</v>
      </c>
      <c r="E13" s="12">
        <f>('[5]3'!$E$177)/1000</f>
        <v>1194.0719999999999</v>
      </c>
      <c r="F13" s="12">
        <f>('[6]4'!$E$177)/1000</f>
        <v>1115.0260000000001</v>
      </c>
      <c r="G13" s="12">
        <f>('[7]5'!$E$177)/1000</f>
        <v>1094.4570000000001</v>
      </c>
      <c r="H13" s="12">
        <f>('[8]6'!$E$177)/1000</f>
        <v>1110.7950000000001</v>
      </c>
      <c r="I13" s="12">
        <f>('[9]7'!$E$177)/1000</f>
        <v>1248.066</v>
      </c>
      <c r="J13" s="12">
        <f>('[10]8'!$E$177)/1000</f>
        <v>1698.0650000000001</v>
      </c>
      <c r="K13" s="12">
        <f>('[11]9'!$E$177)/1000</f>
        <v>1336.924</v>
      </c>
      <c r="L13" s="12">
        <f>('[12]10'!$E$177)/1000</f>
        <v>1165.806</v>
      </c>
      <c r="M13" s="12">
        <f>('[13]11'!$E$177)/1000</f>
        <v>1146.9110000000001</v>
      </c>
      <c r="N13" s="12">
        <f>('[14]12'!$E$177)/1000</f>
        <v>1173.202</v>
      </c>
      <c r="O13" s="10">
        <f>SUM(C13:N13)</f>
        <v>14644.425000000001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f>'[3]1'!$E$178/1000-C15</f>
        <v>8069.7430000000004</v>
      </c>
      <c r="D14" s="12">
        <f>'[4]2'!$E$178/1000-D15</f>
        <v>7155.5330000000004</v>
      </c>
      <c r="E14" s="12">
        <f>'[5]3'!$E$178/1000-E15</f>
        <v>7138.0510000000004</v>
      </c>
      <c r="F14" s="12">
        <f>'[6]4'!$E$178/1000-F15</f>
        <v>6809.0339999999997</v>
      </c>
      <c r="G14" s="12">
        <f>'[7]5'!$E$178/1000-G15</f>
        <v>6599.6120000000001</v>
      </c>
      <c r="H14" s="12">
        <f>'[8]6'!$E$178/1000-H15</f>
        <v>6577.2809999999999</v>
      </c>
      <c r="I14" s="12">
        <f>'[9]7'!$E$178/1000-I15</f>
        <v>7014.2539999999999</v>
      </c>
      <c r="J14" s="12">
        <f>'[10]8'!$E$178/1000-J15</f>
        <v>9367.9869999999992</v>
      </c>
      <c r="K14" s="12">
        <f>'[11]9'!$E$178/1000-K15</f>
        <v>7166.9449999999997</v>
      </c>
      <c r="L14" s="12">
        <f>'[12]10'!$E$178/1000-L15</f>
        <v>6207.08</v>
      </c>
      <c r="M14" s="12">
        <f>'[13]11'!$E$178/1000-M15</f>
        <v>6900.366</v>
      </c>
      <c r="N14" s="12">
        <f>'[14]12'!$E$178/1000-N15</f>
        <v>6985.326</v>
      </c>
      <c r="O14" s="10">
        <f t="shared" ref="O14:O24" si="19">SUM(C14:N14)</f>
        <v>85991.212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f>('[3]1'!$E$46-'[3]1'!$G$55)/1000</f>
        <v>0</v>
      </c>
      <c r="D15" s="12">
        <f>('[4]2'!$E$46-'[4]2'!$G$55)/1000</f>
        <v>0</v>
      </c>
      <c r="E15" s="12">
        <f>('[5]3'!$E$46-'[5]3'!$G$55)/1000</f>
        <v>0</v>
      </c>
      <c r="F15" s="12">
        <f>('[6]4'!$E$46-'[6]4'!$G$55)/1000</f>
        <v>0</v>
      </c>
      <c r="G15" s="12">
        <f>('[7]5'!$E$46-'[7]5'!$G$55)/1000</f>
        <v>0</v>
      </c>
      <c r="H15" s="12">
        <f>('[8]6'!$E$46-'[8]6'!$G$55)/1000</f>
        <v>0</v>
      </c>
      <c r="I15" s="12">
        <f>('[9]7'!$E$46-'[9]7'!$G$55)/1000</f>
        <v>0</v>
      </c>
      <c r="J15" s="12">
        <f>('[10]8'!$E$46-'[10]8'!$G$55)/1000</f>
        <v>0</v>
      </c>
      <c r="K15" s="12">
        <f>('[11]9'!$E$46-'[11]9'!$G$55)/1000</f>
        <v>0</v>
      </c>
      <c r="L15" s="12">
        <f>('[12]10'!$E$46-'[12]10'!$G$55)/1000</f>
        <v>0</v>
      </c>
      <c r="M15" s="12">
        <f>('[13]11'!$E$46-'[13]11'!$G$55)/1000</f>
        <v>0</v>
      </c>
      <c r="N15" s="12">
        <f>('[14]12'!$E$46-'[14]12'!$G$55)/1000</f>
        <v>0</v>
      </c>
      <c r="O15" s="10">
        <f t="shared" si="19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f>'[3]1'!$D$184/1000-C13-C14-C15</f>
        <v>136.42499999999927</v>
      </c>
      <c r="D16" s="12">
        <f>'[4]2'!$D$184/1000-D13-D14-D15</f>
        <v>282.53299999999945</v>
      </c>
      <c r="E16" s="12">
        <f>'[5]3'!$D$184/1000-E13-E14-E15</f>
        <v>232.1279999999997</v>
      </c>
      <c r="F16" s="12">
        <f>'[6]4'!$D$184/1000-F13-F14-F15</f>
        <v>153.54300000000057</v>
      </c>
      <c r="G16" s="12">
        <f>'[7]5'!$D$184/1000-G13-G14-G15</f>
        <v>119.40199999999913</v>
      </c>
      <c r="H16" s="12">
        <f>'[8]6'!$D$184/1000-H13-H14-H15</f>
        <v>92.546000000000276</v>
      </c>
      <c r="I16" s="12">
        <f>'[9]7'!$D$184/1000-I13-I14-I15</f>
        <v>112.8700000000008</v>
      </c>
      <c r="J16" s="12">
        <f>'[10]8'!$D$184/1000-J13-J14-J15</f>
        <v>126.15799999999945</v>
      </c>
      <c r="K16" s="12">
        <f>'[11]9'!$D$184/1000-K13-K14-K15</f>
        <v>97.499000000000706</v>
      </c>
      <c r="L16" s="12">
        <f>'[12]10'!$D$184/1000-L13-L14-L15</f>
        <v>127.82400000000052</v>
      </c>
      <c r="M16" s="12">
        <f>'[13]11'!$D$184/1000-M13-M14-M15</f>
        <v>174.66799999999967</v>
      </c>
      <c r="N16" s="12">
        <f>'[14]12'!$D$184/1000-N13-N14-N15</f>
        <v>210.09399999999914</v>
      </c>
      <c r="O16" s="10">
        <f t="shared" si="19"/>
        <v>1865.6899999999987</v>
      </c>
      <c r="R16" s="18"/>
    </row>
    <row r="17" spans="1:19" s="3" customFormat="1" x14ac:dyDescent="0.2">
      <c r="A17" s="11" t="s">
        <v>16</v>
      </c>
      <c r="B17" s="9" t="s">
        <v>37</v>
      </c>
      <c r="C17" s="10">
        <f t="shared" ref="C17:D17" si="20">C18+C19+C20+C21</f>
        <v>15689.66</v>
      </c>
      <c r="D17" s="10">
        <f t="shared" si="20"/>
        <v>14416.275</v>
      </c>
      <c r="E17" s="10">
        <f t="shared" ref="E17:F17" si="21">E18+E19+E20+E21</f>
        <v>14514.434000000001</v>
      </c>
      <c r="F17" s="10">
        <f t="shared" si="21"/>
        <v>16135.771000000001</v>
      </c>
      <c r="G17" s="10">
        <f t="shared" ref="G17:H17" si="22">G18+G19+G20+G21</f>
        <v>14443.664000000001</v>
      </c>
      <c r="H17" s="10">
        <f t="shared" si="22"/>
        <v>14268.616000000002</v>
      </c>
      <c r="I17" s="10">
        <f t="shared" ref="I17:J17" si="23">I18+I19+I20+I21</f>
        <v>15182.065999999999</v>
      </c>
      <c r="J17" s="10">
        <f t="shared" si="23"/>
        <v>16160.423000000003</v>
      </c>
      <c r="K17" s="10">
        <f t="shared" ref="K17" si="24">K18+K19+K20+K21</f>
        <v>16587.355</v>
      </c>
      <c r="L17" s="10">
        <f>L18+L19+L20+L21</f>
        <v>16333.967999999997</v>
      </c>
      <c r="M17" s="10">
        <f>M18+M19+M20+M21</f>
        <v>12212.303</v>
      </c>
      <c r="N17" s="10">
        <f>N18+N19+N20+N21</f>
        <v>14783.924000000001</v>
      </c>
      <c r="O17" s="10">
        <f t="shared" si="19"/>
        <v>180728.45900000003</v>
      </c>
      <c r="Q17" s="18"/>
      <c r="R17" s="18"/>
    </row>
    <row r="18" spans="1:19" s="3" customFormat="1" x14ac:dyDescent="0.2">
      <c r="A18" s="16" t="s">
        <v>24</v>
      </c>
      <c r="B18" s="9" t="s">
        <v>37</v>
      </c>
      <c r="C18" s="12">
        <f>('[3]1'!$E$171)/1000</f>
        <v>9276.6540000000005</v>
      </c>
      <c r="D18" s="12">
        <f>('[4]2'!$E$171)/1000</f>
        <v>7105.5940000000001</v>
      </c>
      <c r="E18" s="12">
        <f>('[5]3'!$E$171)/1000</f>
        <v>7310.8509999999997</v>
      </c>
      <c r="F18" s="12">
        <f>('[6]4'!$E$171)/1000</f>
        <v>9633.4860000000008</v>
      </c>
      <c r="G18" s="12">
        <f>('[7]5'!$E$171)/1000</f>
        <v>8115.1130000000003</v>
      </c>
      <c r="H18" s="12">
        <f>('[8]6'!$E$171)/1000</f>
        <v>7694.2579999999998</v>
      </c>
      <c r="I18" s="12">
        <f>('[9]7'!$E$171)/1000</f>
        <v>8204.8130000000001</v>
      </c>
      <c r="J18" s="12">
        <f>('[10]8'!$E$171)/1000</f>
        <v>8232.0660000000007</v>
      </c>
      <c r="K18" s="12">
        <f>('[11]9'!$E$171)/1000</f>
        <v>10153.188</v>
      </c>
      <c r="L18" s="12">
        <f>('[12]10'!$E$171)/1000</f>
        <v>10081.191999999999</v>
      </c>
      <c r="M18" s="12">
        <f>('[13]11'!$E$171)/1000</f>
        <v>5593.634</v>
      </c>
      <c r="N18" s="12">
        <f>('[14]12'!$E$171)/1000</f>
        <v>7710.0259999999998</v>
      </c>
      <c r="O18" s="10">
        <f t="shared" si="19"/>
        <v>99110.875</v>
      </c>
      <c r="R18" s="18"/>
      <c r="S18" s="18"/>
    </row>
    <row r="19" spans="1:19" s="3" customFormat="1" x14ac:dyDescent="0.2">
      <c r="A19" s="16" t="s">
        <v>25</v>
      </c>
      <c r="B19" s="9" t="s">
        <v>37</v>
      </c>
      <c r="C19" s="12">
        <f>('[3]1'!$E$172)/1000</f>
        <v>1030.191</v>
      </c>
      <c r="D19" s="12">
        <f>('[4]2'!$E$172)/1000</f>
        <v>1149.5640000000001</v>
      </c>
      <c r="E19" s="12">
        <f>('[5]3'!$E$172)/1000</f>
        <v>1139.1030000000001</v>
      </c>
      <c r="F19" s="12">
        <f>('[6]4'!$E$172)/1000</f>
        <v>995.14400000000001</v>
      </c>
      <c r="G19" s="12">
        <f>('[7]5'!$E$172)/1000</f>
        <v>1027.2750000000001</v>
      </c>
      <c r="H19" s="12">
        <f>('[8]6'!$E$172)/1000</f>
        <v>1138.674</v>
      </c>
      <c r="I19" s="12">
        <f>('[9]7'!$E$172)/1000</f>
        <v>1142.2750000000003</v>
      </c>
      <c r="J19" s="12">
        <f>('[10]8'!$E$172)/1000</f>
        <v>1228.674</v>
      </c>
      <c r="K19" s="12">
        <f>('[11]9'!$E$172)/1000</f>
        <v>1154.5889999999999</v>
      </c>
      <c r="L19" s="12">
        <f>('[12]10'!$E$172)/1000</f>
        <v>1113.202</v>
      </c>
      <c r="M19" s="12">
        <f>('[13]11'!$E$172)/1000</f>
        <v>1117.1320000000001</v>
      </c>
      <c r="N19" s="12">
        <f>('[14]12'!$E$172)/1000</f>
        <v>1241.8320000000001</v>
      </c>
      <c r="O19" s="10">
        <f t="shared" si="19"/>
        <v>13477.655000000001</v>
      </c>
      <c r="R19" s="18"/>
    </row>
    <row r="20" spans="1:19" s="3" customFormat="1" x14ac:dyDescent="0.2">
      <c r="A20" s="16" t="s">
        <v>26</v>
      </c>
      <c r="B20" s="9" t="s">
        <v>37</v>
      </c>
      <c r="C20" s="12">
        <f>('[3]1'!$E$173)/1000</f>
        <v>2360.7089999999998</v>
      </c>
      <c r="D20" s="12">
        <f>('[4]2'!$E$173)/1000</f>
        <v>2524.346</v>
      </c>
      <c r="E20" s="12">
        <f>('[5]3'!$E$173)/1000</f>
        <v>2594.5320000000002</v>
      </c>
      <c r="F20" s="12">
        <f>('[6]4'!$E$173)/1000</f>
        <v>2412.0100000000002</v>
      </c>
      <c r="G20" s="12">
        <f>('[7]5'!$E$173)/1000</f>
        <v>2414.7959999999998</v>
      </c>
      <c r="H20" s="12">
        <f>('[8]6'!$E$173)/1000</f>
        <v>2424.4690000000001</v>
      </c>
      <c r="I20" s="12">
        <f>('[9]7'!$E$173)/1000</f>
        <v>2594.9169999999999</v>
      </c>
      <c r="J20" s="12">
        <f>('[10]8'!$E$173)/1000</f>
        <v>2878.451</v>
      </c>
      <c r="K20" s="12">
        <f>('[11]9'!$E$173)/1000</f>
        <v>2278.4340000000002</v>
      </c>
      <c r="L20" s="12">
        <f>('[12]10'!$E$173)/1000</f>
        <v>2219.683</v>
      </c>
      <c r="M20" s="12">
        <f>('[13]11'!$E$173)/1000</f>
        <v>2374.3209999999999</v>
      </c>
      <c r="N20" s="12">
        <f>('[14]12'!$E$173)/1000</f>
        <v>2536.3420000000001</v>
      </c>
      <c r="O20" s="10">
        <f t="shared" si="19"/>
        <v>29613.010000000006</v>
      </c>
      <c r="R20" s="18"/>
      <c r="S20" s="18"/>
    </row>
    <row r="21" spans="1:19" s="3" customFormat="1" x14ac:dyDescent="0.2">
      <c r="A21" s="16" t="s">
        <v>27</v>
      </c>
      <c r="B21" s="9" t="s">
        <v>37</v>
      </c>
      <c r="C21" s="12">
        <f>('[3]1'!$E$174)/1000</f>
        <v>3022.1060000000002</v>
      </c>
      <c r="D21" s="12">
        <f>('[4]2'!$E$174)/1000</f>
        <v>3636.7710000000002</v>
      </c>
      <c r="E21" s="12">
        <f>('[5]3'!$E$174)/1000</f>
        <v>3469.9479999999999</v>
      </c>
      <c r="F21" s="12">
        <f>('[6]4'!$E$174)/1000</f>
        <v>3095.1309999999999</v>
      </c>
      <c r="G21" s="12">
        <f>('[7]5'!$E$174)/1000</f>
        <v>2886.48</v>
      </c>
      <c r="H21" s="12">
        <f>('[8]6'!$E$174)/1000</f>
        <v>3011.2150000000001</v>
      </c>
      <c r="I21" s="12">
        <f>('[9]7'!$E$174)/1000</f>
        <v>3240.0610000000001</v>
      </c>
      <c r="J21" s="12">
        <f>('[10]8'!$E$174)/1000</f>
        <v>3821.232</v>
      </c>
      <c r="K21" s="12">
        <f>('[11]9'!$E$174)/1000</f>
        <v>3001.1439999999998</v>
      </c>
      <c r="L21" s="12">
        <f>('[12]10'!$E$174)/1000</f>
        <v>2919.8910000000001</v>
      </c>
      <c r="M21" s="12">
        <f>('[13]11'!$E$174)/1000</f>
        <v>3127.2159999999999</v>
      </c>
      <c r="N21" s="12">
        <f>('[14]12'!$E$174)/1000</f>
        <v>3295.7240000000002</v>
      </c>
      <c r="O21" s="10">
        <f t="shared" si="19"/>
        <v>38526.919000000002</v>
      </c>
      <c r="R21" s="18"/>
    </row>
    <row r="22" spans="1:19" s="3" customFormat="1" ht="38.25" x14ac:dyDescent="0.2">
      <c r="A22" s="17" t="s">
        <v>28</v>
      </c>
      <c r="B22" s="9" t="s">
        <v>37</v>
      </c>
      <c r="C22" s="10">
        <f t="shared" ref="C22:N22" si="25">C23</f>
        <v>0</v>
      </c>
      <c r="D22" s="10">
        <f t="shared" si="25"/>
        <v>0</v>
      </c>
      <c r="E22" s="10">
        <f t="shared" si="25"/>
        <v>0</v>
      </c>
      <c r="F22" s="10">
        <f t="shared" si="25"/>
        <v>0</v>
      </c>
      <c r="G22" s="10">
        <f t="shared" si="25"/>
        <v>0</v>
      </c>
      <c r="H22" s="10">
        <f t="shared" si="25"/>
        <v>0</v>
      </c>
      <c r="I22" s="10">
        <f t="shared" si="25"/>
        <v>0</v>
      </c>
      <c r="J22" s="10">
        <f t="shared" si="25"/>
        <v>0</v>
      </c>
      <c r="K22" s="10">
        <f t="shared" si="25"/>
        <v>0</v>
      </c>
      <c r="L22" s="10">
        <f t="shared" si="25"/>
        <v>0</v>
      </c>
      <c r="M22" s="10">
        <f t="shared" si="25"/>
        <v>0</v>
      </c>
      <c r="N22" s="10">
        <f t="shared" si="25"/>
        <v>0</v>
      </c>
      <c r="O22" s="10">
        <f t="shared" si="19"/>
        <v>0</v>
      </c>
      <c r="R22" s="18"/>
    </row>
    <row r="23" spans="1:19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19"/>
        <v>0</v>
      </c>
      <c r="R23" s="18"/>
    </row>
    <row r="24" spans="1:19" s="3" customFormat="1" ht="25.5" x14ac:dyDescent="0.2">
      <c r="A24" s="17" t="s">
        <v>34</v>
      </c>
      <c r="B24" s="9" t="s">
        <v>37</v>
      </c>
      <c r="C24" s="12">
        <f>('[3]1'!$H$190+'[3]1'!$K$161)/1000</f>
        <v>34641.500999999997</v>
      </c>
      <c r="D24" s="12">
        <f>('[4]2'!$H$190+'[4]2'!$K$161)/1000</f>
        <v>30087.168000000001</v>
      </c>
      <c r="E24" s="12">
        <f>('[5]3'!$H$190+'[5]3'!$K$161)/1000</f>
        <v>32635.394</v>
      </c>
      <c r="F24" s="12">
        <f>('[6]4'!$H$190+'[6]4'!$K$161)/1000</f>
        <v>27624.685000000001</v>
      </c>
      <c r="G24" s="12">
        <f>('[7]5'!$H$190+'[7]5'!$K$161)/1000</f>
        <v>28939.421999999999</v>
      </c>
      <c r="H24" s="12">
        <f>('[8]6'!$H$190+'[8]6'!$K$161)/1000</f>
        <v>29300.297999999999</v>
      </c>
      <c r="I24" s="12">
        <f>('[9]7'!$H$190+'[9]7'!$K$161)/1000</f>
        <v>30407.081999999999</v>
      </c>
      <c r="J24" s="12">
        <f>('[10]8'!$H$190+'[10]8'!$K$161)/1000</f>
        <v>29570.917000000001</v>
      </c>
      <c r="K24" s="12">
        <f>('[11]9'!$H$190+'[11]9'!$K$161)/1000</f>
        <v>24397.632000000001</v>
      </c>
      <c r="L24" s="12">
        <f>('[12]10'!$H$190+'[12]10'!$K$161)/1000</f>
        <v>26967.081999999999</v>
      </c>
      <c r="M24" s="12">
        <f>('[13]11'!$H$190+'[13]11'!$K$161)/1000</f>
        <v>29013.294000000002</v>
      </c>
      <c r="N24" s="12">
        <f>('[14]12'!$H$190+'[14]12'!$K$161)/1000</f>
        <v>34899.777999999998</v>
      </c>
      <c r="O24" s="10">
        <f t="shared" si="19"/>
        <v>358484.25299999997</v>
      </c>
      <c r="R24" s="18"/>
    </row>
    <row r="25" spans="1:19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9" s="3" customFormat="1" hidden="1" x14ac:dyDescent="0.2">
      <c r="A26" s="8" t="s">
        <v>36</v>
      </c>
      <c r="B26" s="9" t="s">
        <v>37</v>
      </c>
      <c r="C26" s="10">
        <f t="shared" ref="C26" si="26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9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9" s="3" customFormat="1" hidden="1" x14ac:dyDescent="0.2">
      <c r="A28" s="11" t="s">
        <v>14</v>
      </c>
      <c r="B28" s="9" t="s">
        <v>14</v>
      </c>
      <c r="C28" s="13" t="e">
        <f t="shared" ref="C28" si="27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28">O27/O26*100</f>
        <v>#DIV/0!</v>
      </c>
    </row>
    <row r="29" spans="1:19" s="3" customFormat="1" hidden="1" x14ac:dyDescent="0.2">
      <c r="A29" s="8" t="s">
        <v>15</v>
      </c>
      <c r="B29" s="9" t="s">
        <v>37</v>
      </c>
      <c r="C29" s="10">
        <f t="shared" ref="C29" si="29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9" s="3" customFormat="1" hidden="1" x14ac:dyDescent="0.2">
      <c r="A30" s="8" t="s">
        <v>32</v>
      </c>
      <c r="B30" s="9" t="s">
        <v>37</v>
      </c>
      <c r="C30" s="10">
        <f t="shared" ref="C30" si="30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9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9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31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31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31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32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31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31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31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31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31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33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31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31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31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31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31"/>
        <v>0</v>
      </c>
    </row>
    <row r="46" spans="1:15" x14ac:dyDescent="0.2">
      <c r="C46" s="23"/>
      <c r="D46" s="23"/>
      <c r="M46" s="23"/>
      <c r="N46" s="23"/>
      <c r="O46" s="23"/>
    </row>
    <row r="47" spans="1:15" x14ac:dyDescent="0.2">
      <c r="C47" s="23"/>
      <c r="D47" s="23"/>
      <c r="E47" s="24"/>
      <c r="F47" s="23"/>
      <c r="G47" s="23"/>
      <c r="N47" s="23"/>
    </row>
    <row r="48" spans="1:15" x14ac:dyDescent="0.2">
      <c r="C48" s="23"/>
      <c r="E48" s="23"/>
      <c r="N48" s="23"/>
    </row>
    <row r="49" spans="3:14" x14ac:dyDescent="0.2">
      <c r="C49" s="23"/>
    </row>
    <row r="50" spans="3:14" x14ac:dyDescent="0.2">
      <c r="N50" s="23"/>
    </row>
  </sheetData>
  <mergeCells count="4">
    <mergeCell ref="A2:O2"/>
    <mergeCell ref="A3:O3"/>
    <mergeCell ref="A5:O5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2024-03-18T11:56:09Z</dcterms:modified>
</cp:coreProperties>
</file>