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прил 7.1" sheetId="1" r:id="rId1"/>
  </sheets>
  <definedNames>
    <definedName name="_xlnm.Print_Titles" localSheetId="0">'прил 7.1'!$189:$193</definedName>
    <definedName name="_xlnm.Print_Area" localSheetId="0">'прил 7.1'!$A$1:$AJ$247</definedName>
  </definedNames>
  <calcPr fullCalcOnLoad="1" refMode="R1C1"/>
</workbook>
</file>

<file path=xl/sharedStrings.xml><?xml version="1.0" encoding="utf-8"?>
<sst xmlns="http://schemas.openxmlformats.org/spreadsheetml/2006/main" count="345" uniqueCount="177">
  <si>
    <t>Приложение  № 7.1</t>
  </si>
  <si>
    <t>к приказу Минэнерго России</t>
  </si>
  <si>
    <t>от «___»________2010 г. №____</t>
  </si>
  <si>
    <t>Отчет об исполнении инвестиционной программы филиала ОАО "МРСК Юга"-"Калмэнерго" за 2012 год, млн. рублей 
(представляется ежеквартально)</t>
  </si>
  <si>
    <t>Утверждаю</t>
  </si>
  <si>
    <t>И.о. заместителя генерального директора-директора филилала</t>
  </si>
  <si>
    <t>С.А. Чекмарев</t>
  </si>
  <si>
    <t>(подпись)</t>
  </si>
  <si>
    <t>«___»________ 20__ года</t>
  </si>
  <si>
    <t>М.П.</t>
  </si>
  <si>
    <t>№№</t>
  </si>
  <si>
    <t>Наименование</t>
  </si>
  <si>
    <t>Объем финансирования с НДС
 [отчетный год]</t>
  </si>
  <si>
    <t>Объем освоения
 [отчетный год]</t>
  </si>
  <si>
    <t>всего</t>
  </si>
  <si>
    <t>1 кв</t>
  </si>
  <si>
    <t>2 кв</t>
  </si>
  <si>
    <t>3 кв</t>
  </si>
  <si>
    <t>4 кв</t>
  </si>
  <si>
    <t>план**</t>
  </si>
  <si>
    <t>факт***</t>
  </si>
  <si>
    <t>план</t>
  </si>
  <si>
    <t>факт</t>
  </si>
  <si>
    <t>ИТОГО</t>
  </si>
  <si>
    <t>Важнейшие проекты</t>
  </si>
  <si>
    <t>1.1.</t>
  </si>
  <si>
    <t>ТПиР ПС 35-330 кВ</t>
  </si>
  <si>
    <t>1.2.</t>
  </si>
  <si>
    <t>ТПиР ЛЭП 35-330 кВ</t>
  </si>
  <si>
    <t>1.3.</t>
  </si>
  <si>
    <t xml:space="preserve">Новое строительство ПС 35-330 кВ </t>
  </si>
  <si>
    <t>Строительство ПС 110/10 кВ НПС-2 с питающими линиями 110 кВ и реконструкцией прилегающей сети 110 кВ</t>
  </si>
  <si>
    <t>КЭ</t>
  </si>
  <si>
    <t>Строительство ПС 110/10 кВ НПС-3 с питающими линиями 110 кВ и реконструкцией прилегающей сети 110 кВ</t>
  </si>
  <si>
    <t>1.4.</t>
  </si>
  <si>
    <t xml:space="preserve">Новое строительство ЛЭП 35-330 кВ </t>
  </si>
  <si>
    <t>1.5</t>
  </si>
  <si>
    <t>Программы особой важности (федеральные и др.)</t>
  </si>
  <si>
    <t>Программы</t>
  </si>
  <si>
    <t>2.2.</t>
  </si>
  <si>
    <t>Новое строительство объектов 35-330 кВ</t>
  </si>
  <si>
    <t>Воздушные Линии 110-330 кВ (ВН)</t>
  </si>
  <si>
    <t>Филиал...</t>
  </si>
  <si>
    <t>Воздушные Линии 35 кВ (СН1)</t>
  </si>
  <si>
    <t>Кабельные Линии 110-330 кВ (ВН)</t>
  </si>
  <si>
    <t>Кабельные Линии 35 кВ (СН1)</t>
  </si>
  <si>
    <t>ПС 110-330 кВ (ВН)</t>
  </si>
  <si>
    <t>ПС 35 кВ (СН1)</t>
  </si>
  <si>
    <t>2.3.</t>
  </si>
  <si>
    <t>ТПиР объектов 35-330 кВ</t>
  </si>
  <si>
    <t>Вынос ВЛ 110 кВ  "Каспийская - Улан-Хол" из зоны затопления</t>
  </si>
  <si>
    <t>2.4.</t>
  </si>
  <si>
    <t>Технологическое присоединение</t>
  </si>
  <si>
    <t xml:space="preserve">Объекты технологического присоединения мощностью свыше 750 кВт. </t>
  </si>
  <si>
    <t>Филиал …</t>
  </si>
  <si>
    <t>Объекты технологического присоединения мощностью от 100 до 750 кВт.</t>
  </si>
  <si>
    <t>Объекты технологического присоединения мощностью от 15 до 100 кВт.</t>
  </si>
  <si>
    <t xml:space="preserve">Строительство ВЛ 0,4 кВ  для тех.присоединения Физкультурно-оздоровительного комплекса с.Троицкое Целинного района и строительством ВЛ 0,4 кВ </t>
  </si>
  <si>
    <t>Строительство новой КТП 10/0.4 кВ - 400 кВа в замен КТП-10/0,4 кВ  №18/250 кВа  «Акугинова» ВЛ 10 кВ "ПМК-9" ПС 35/10 кВ "Троицкая"  для тех.присоединения Физкультурно-оздоровительного комплекса с.Троицкое Целинного района</t>
  </si>
  <si>
    <t>Стр-во ТП-25кВа для технологического присоединения «Кафе-магазина ООО «Дамир»  (У00000275)</t>
  </si>
  <si>
    <t>Объекты технологического присоединения мощностью до 15 кВт.</t>
  </si>
  <si>
    <t>Стр-во отп. ВЛ-10кВ от опоры №111 ВЛ-10кВ «Веселое» от ПС 110/35/10кВ «Виноградовская» (протяженность 0,1 км) (У00000267)</t>
  </si>
  <si>
    <t>Стр-во отп. ВЛ-10кВ от опоры №19 ВЛ-10кВ «Ферма 4» от ПС 110/35/10кВ «Черноземельская» (протяженность 0,15 км) (У00000263)</t>
  </si>
  <si>
    <t>Стр-во отп. ВЛ-10кВ от опоры №2 ВЛ-10кВ «Поселок» от ПС 35/10кВ «Прикумская»(протяженность 0,15 км) (У00000261)</t>
  </si>
  <si>
    <t>Стр-во отп. ВЛ-10кВ от опоры №20 отп.Р-102 ВЛ-10кВ №9 «Малые Дербеты» от ПС 110/35/10кВ «Малые Дербеты» (протяженность 0,26 км) (У00000272)</t>
  </si>
  <si>
    <t>Стр-во отп. ВЛ-10кВ от опоры №28 по ВЛ-10кВ №6 «Полынный» от ПС 35/10кВ «Полынный» (протяженность 0,08 км) (У00000265)</t>
  </si>
  <si>
    <t>Стр-во отп. ВЛ-10кВ от опоры №3 ВЛ-10кВ «Связь с ПС Кегульта» от ПС 35/10 «Калинина» (протяженность 0,15 км) (У00000270)</t>
  </si>
  <si>
    <t>Стр-во отп. ВЛ-10кВ от опоры №3 ВЛ-10кВ «Цуба» от ПС 110/35/10кВ «Комсомольская»(протяженность 0,15 км) (У00000260)</t>
  </si>
  <si>
    <t>Стр-во отп. ВЛ-10кВ от опоры №323 ВЛ-10кВ «Орошение Чапаева» от ПС 35/10кВ «Комсомолец» (протяженность 0,05 км) (У00000268)</t>
  </si>
  <si>
    <t>Стр-во отп. ВЛ-10кВ от опоры №36 отпайки Р-2 ВЛ-10кВ №15 «Барун» ПС 110/10кВ «Барун» (протяженность 0,8 км) (У00000266)</t>
  </si>
  <si>
    <t>Стр-во отп. ВЛ-10кВ от опоры №5 ВЛ-10кВ «Поселок» от ПС 35/10кВ «Кумская» (протяженность 0,15 км) (У00000262)</t>
  </si>
  <si>
    <t>Стр-во отп. ВЛ-10кВ от опоры №5 ВЛ-10кВ №3 «Ц.усадьба» от ПС 110/10кВ «Ергенинская» (протяженность 0,1 км) (У00000271)</t>
  </si>
  <si>
    <t>Стр-во отп. ВЛ-10кВ от опоры №5 ВЛ-10кВ №6 «Харба» от ПС 35/10кВ «Харба» (протяженность 0,2 км)) (У00000264)</t>
  </si>
  <si>
    <t>Стр-во отп. ВЛ-10кВ по ВЛ-10кВ «Маныч» от ПС 110/35/10кВ «Ики-Бурул» (протяженность 0,1 км) (У00000269)</t>
  </si>
  <si>
    <t>Стр-во отп.ВЛ-10кВ от опоры №4 ВЛ-10кВ «Кирзавод» от ПС 35/10кВ «Приютное-1»(протяженность 0,13 км) (У00000273)</t>
  </si>
  <si>
    <t>Стр-во ВЛ-0,4кВ КТП 10/0,4кВ №10/250кВа «Молодежная» ВЛ-10кВ №5 «Ц.усадьба» ПС 110/10кВ «Бургустинская» (протяженность 0,1 км) (У00000252)</t>
  </si>
  <si>
    <t>Стр-во ВЛ-0,4кВ от КТП 10/0,4кВ №2/100кВа «База ОРЭС» ВЛ-10кВ №7 «Лукойл» ПС 220/110/10кВ «Б.Царын-1» (протяженность 0,2 км) (У00000255)</t>
  </si>
  <si>
    <t>Стр-во ВЛ-0,4кВ от КТП 10/0,4кВ №5/250кВа «Годжур» ВЛ-10кВ №2 «Годжур» ПС 35/10кВ «Обильное» (протяженность 0,08 км) (У00000254)</t>
  </si>
  <si>
    <t>Стр-во ВЛ-0,4кВ от КТП10/0,4кВ№2/250кВа "ул.Октябрьская" по  ВЛ-10кВ "Центральная усадьба" от ПС 110/35/10кВ "Партизанская"(протяж.0,2км) (У00000248)</t>
  </si>
  <si>
    <t>Стр-во отп.ВЛ-0,4кВ от опоры №8 ВЛ-0,4кВ фидер №1 КТП 10/0,4кВ №3/250 кВа «Поселок» ВЛ-10кВ «Поселок» ПС 35/10кВ «40 лет ВЛКСМ» (протяженность 0,1 км) (У00000256)</t>
  </si>
  <si>
    <t>Стр-во отп.ВЛ-0,4кВ от опоры№15 ВЛ-0,4кВ фидер №2 КТП-10/0,4кВ №6/400кВа"Металлист"по ВЛ-10кВ"Микрорайон" от ПС 110/35/10кВ "Яшкуль-2" (протяж.0,08км) (У00000244)</t>
  </si>
  <si>
    <t>Стр-во отп.ВЛ-0,4кВ от опоры№4 ВЛ-0,4кВ фидер№1 КТП-10/0,4кВ№7/400кВа по ВЛ-10кВ "Яшкуль" от ПС 110/35/10кВ "Яшкуль-2"(протяж.0,04км) (У00000245)</t>
  </si>
  <si>
    <t>Стр-во отп.ВЛ-0,4кВ от опоры№4 ВЛ-0,4кВ фидер№1 КТП-10/0,4кВ№7/400кВа по ВЛ-10кВ "Яшкуль" от ПС 110/35/10кВ "Яшкуль-2"(протяж.0,08км) (У00000246)</t>
  </si>
  <si>
    <t>Стр-во отп.ВЛ-0,4кВ от опоры№4 ВЛ-0,4кВ фидер№1 КТП-10/0,4кВ№7/400кВа по ВЛ-10кВ "Яшкуль" от ПС 110/35/10кВ "Яшкуль-2"(протяж.0,11км) (У00000247)</t>
  </si>
  <si>
    <t>Стр-во отп.ВЛ-0,4кВ от опоры№ВЛ-0,4кВфидер№2КТП10/0,4кВ№11/160кВа"Годжур"ВЛ-10кВ№8"Связь с ПСКегульта"отПС110/35/10кВ"Ергенинская"(протяж.0,07км) (У00000251)</t>
  </si>
  <si>
    <t>Стр-во отп.отВЛ-0,4кВ от опоры№8ВЛ-0,4кВфидер№1КТП10/0,4кВ№4/250кВа "Хомутникова-2"поВЛ-10кВ"ТХНМаслозавод"отПС110/35/10кВ"Яшалтинская"(протяж.0,1км) (У00000249)</t>
  </si>
  <si>
    <t>Стр-во отп.отВЛ-0,4кВ от опоры№9ВЛ-0,4кВфидер№3 ТП10/0,4кВ№4/160кВа поВЛ-10кВ"Ульяновка"отПС110/35/10кВ"Яшалтинская"(протяж.0,1км) (У00000250)</t>
  </si>
  <si>
    <t>Стр-во отпайки ВЛ-0,4кВ от ВРУ 0,4кВ КТП 10/0,4кВ №2/250кВа «Годжур» ВЛ-10кВ №8 «Ц.усадьба» ПС 35/10кВ «Байровская» (протяженность 0,07 км) (У00000253)</t>
  </si>
  <si>
    <t>Строительство ВЛ-10 кВ  к  цифровой радиотелевизионной передающей станции в п. Южный</t>
  </si>
  <si>
    <t xml:space="preserve">Строительство ВЛ-10 кВ  к  цифровой радиотелевизионной передающей станции в с.Солёное </t>
  </si>
  <si>
    <t xml:space="preserve">Строительство ВЛ-10 кВ от опоры №4 отпайки №8 ВЛ 10 кВ №10  «Ферма 2» ПС 35/10 кВ «Заливная» протяженностью 2500 м до границы земельного участка Заявителя </t>
  </si>
  <si>
    <t>Строительство отпайки ВЛ-10кВ от опоры № 241 по ВЛ-10кВ № 1 "Животноводческие точки" от ПС 35/10кВ "Чкаловская"</t>
  </si>
  <si>
    <t xml:space="preserve">Строительство отпайки ВЛ-10кВ от опоры № 368 по ВЛ-10кВ № 5 "Ферма 2" от ПС 35/10кВ "Сарпа" </t>
  </si>
  <si>
    <t>Генерация</t>
  </si>
  <si>
    <t>Филиал…</t>
  </si>
  <si>
    <t>2.5.</t>
  </si>
  <si>
    <t>Распределительные сети</t>
  </si>
  <si>
    <t>Строительство, ТПиР ТП и ВЛЭП, КЛЭП не связанное с тех.присоединением</t>
  </si>
  <si>
    <t>Реконструкция ВЛ 0,4 кВ от ТП №7/400 по ВЛ 10 кВ "Ульяновка" от ПС 110/35/10 кВ "Яшалтинская" с заменой голого провода на СИП</t>
  </si>
  <si>
    <t>Реконструкция ВЛ 0,4 кВ от ТП №3 по ВЛ 10 кВ "Красномихайловская от ПС 35 кВ "Красномихайловская" с заменой голого провода на СИП</t>
  </si>
  <si>
    <t>2.6.</t>
  </si>
  <si>
    <t>Автоматизация технологического управления (кроме АСКУЭ)</t>
  </si>
  <si>
    <t>РЗА (включая ПА)</t>
  </si>
  <si>
    <t>Автоматизированные системы мониторинга и диагностики оборудования</t>
  </si>
  <si>
    <t>АСУТП, телемеханика</t>
  </si>
  <si>
    <t>Технологическая связь</t>
  </si>
  <si>
    <t>Модернизация системы обмена технологической информацией с ОАО "СО ЕЭС"</t>
  </si>
  <si>
    <t>Прочие АСТУ</t>
  </si>
  <si>
    <t>2.7.</t>
  </si>
  <si>
    <t>Средства учета, контроля Э/Э</t>
  </si>
  <si>
    <t>АСКУЭ оптового рынка</t>
  </si>
  <si>
    <t>АСКУЭ розничного рынка</t>
  </si>
  <si>
    <t>Прочие средства учета</t>
  </si>
  <si>
    <t xml:space="preserve">Мероприятия  по   снижению потерь (модернизация  комплексов учета электроэнергии физических лиц  с выносом на фасад здания, замена  трехфазных трансформаторов 10/0,4 кв на однофазные 10/0,23 кВ) </t>
  </si>
  <si>
    <t>2.8.</t>
  </si>
  <si>
    <t>Программы по обеспечению безопасности</t>
  </si>
  <si>
    <t>Охрана, обеспечение безопасности</t>
  </si>
  <si>
    <t>мероприятия по повышению антитеррористической и противодиверсионной защищенности объектов электроэнергетики</t>
  </si>
  <si>
    <t>Пожарная охрана</t>
  </si>
  <si>
    <t>2.9.</t>
  </si>
  <si>
    <t>Приобретение электросетевых активов, земельных участков и пр. объектов</t>
  </si>
  <si>
    <t>1</t>
  </si>
  <si>
    <t>Консолидация электросетевых активов</t>
  </si>
  <si>
    <t>Приобретение в собственность элетросетевого имущества Малодербетовского СМО РК</t>
  </si>
  <si>
    <t>Приобретение в собственность элетросетевого имущества Цаганаманского СМО РК</t>
  </si>
  <si>
    <t>2</t>
  </si>
  <si>
    <t>Приобретение земельных участков</t>
  </si>
  <si>
    <t>Приобретение в собственность земельных участков</t>
  </si>
  <si>
    <t>3</t>
  </si>
  <si>
    <t>Приобретение прочих активов</t>
  </si>
  <si>
    <t>2.10.</t>
  </si>
  <si>
    <t>Прочие программы и мероприятия</t>
  </si>
  <si>
    <t>Здания, сооружения</t>
  </si>
  <si>
    <t>Оборудование, не входящее в сметы строек, в.т.ч.:</t>
  </si>
  <si>
    <t xml:space="preserve">  Оборудование, не входящее в сметы строек(транспорт)</t>
  </si>
  <si>
    <t xml:space="preserve">  Оборудование, не входящее в сметы строек(оборудование, спецприборы)</t>
  </si>
  <si>
    <t xml:space="preserve">  Оборудование, не входящее в сметы строек(IT)</t>
  </si>
  <si>
    <t>НМА</t>
  </si>
  <si>
    <t>Долгосрочные вложения</t>
  </si>
  <si>
    <t>Прочие мероприятия</t>
  </si>
  <si>
    <t>Затраты УКС</t>
  </si>
  <si>
    <t xml:space="preserve">Расходы ОКС ИА ОАО "МРСК Юга" </t>
  </si>
  <si>
    <t xml:space="preserve">Погашение кредиторской задолженности по объектам прошлых лет, не вошедшим в инвестиционнцю программу </t>
  </si>
  <si>
    <t>Объекты, не относящиеся к ТП</t>
  </si>
  <si>
    <t>Объекты технологического присоединения (ТП)</t>
  </si>
  <si>
    <t>Объем НЗС по объектам, не вошедшим в инвестиционную программу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</si>
  <si>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</si>
  <si>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</si>
  <si>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</si>
  <si>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</si>
  <si>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</si>
  <si>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Целевые направления</t>
  </si>
  <si>
    <t xml:space="preserve">Энергосбережение и повышение энергетической эффективности </t>
  </si>
  <si>
    <t xml:space="preserve">Создание систем противоаварийной и режимной автоматики </t>
  </si>
  <si>
    <t xml:space="preserve">Создание систем телемеханики  и связи </t>
  </si>
  <si>
    <t xml:space="preserve">Установка устройств регулирования напряжения и компенсации реактивной мощности </t>
  </si>
  <si>
    <t xml:space="preserve">Реновация основного и вспомогательного оборудования  </t>
  </si>
  <si>
    <t xml:space="preserve">Объем средств, запланированных на инновацию </t>
  </si>
  <si>
    <t xml:space="preserve">Мероприятия по антитеррористической защищенности объектов </t>
  </si>
  <si>
    <t xml:space="preserve">Объемы по аварийному запасу </t>
  </si>
  <si>
    <t xml:space="preserve">Факт ввода/вывода объектов филиала ОАО "МРСК Юга"-"Калмэнерго" за 2012 год, млн. рублей </t>
  </si>
  <si>
    <t>№ п/п</t>
  </si>
  <si>
    <t>Наименование проекта</t>
  </si>
  <si>
    <t>Вводы мощностей</t>
  </si>
  <si>
    <t>1 кв. 2012 года</t>
  </si>
  <si>
    <t xml:space="preserve">2 кв. 2012 года </t>
  </si>
  <si>
    <t xml:space="preserve">3 кв. 2012 года </t>
  </si>
  <si>
    <t xml:space="preserve">4 кв. 2012 года </t>
  </si>
  <si>
    <t xml:space="preserve">2012 год </t>
  </si>
  <si>
    <t>МВА</t>
  </si>
  <si>
    <t>Км</t>
  </si>
  <si>
    <t>млн. руб.</t>
  </si>
  <si>
    <t>млн. руб. ввод в основные фонды</t>
  </si>
  <si>
    <t>Начальник управления капитального строительства</t>
  </si>
  <si>
    <t>А.И. Столяров</t>
  </si>
  <si>
    <t xml:space="preserve">Начальник отдела инвестиций </t>
  </si>
  <si>
    <t>Ц.А. Ходжаев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</si>
</sst>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_);[Red]\(#,##0\)"/>
  </numFmts>
  <fonts count="68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sz val="22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15" fillId="0" borderId="1">
      <alignment/>
      <protection locked="0"/>
    </xf>
    <xf numFmtId="0" fontId="15" fillId="0" borderId="1">
      <alignment/>
      <protection locked="0"/>
    </xf>
    <xf numFmtId="0" fontId="17" fillId="2" borderId="0">
      <alignment/>
      <protection/>
    </xf>
    <xf numFmtId="0" fontId="50" fillId="3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50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10" borderId="0" applyNumberFormat="0" applyBorder="0" applyAlignment="0" applyProtection="0"/>
    <xf numFmtId="0" fontId="50" fillId="22" borderId="0" applyNumberFormat="0" applyBorder="0" applyAlignment="0" applyProtection="0"/>
    <xf numFmtId="0" fontId="1" fillId="16" borderId="0" applyNumberFormat="0" applyBorder="0" applyAlignment="0" applyProtection="0"/>
    <xf numFmtId="0" fontId="50" fillId="23" borderId="0" applyNumberFormat="0" applyBorder="0" applyAlignment="0" applyProtection="0"/>
    <xf numFmtId="0" fontId="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51" fillId="27" borderId="0" applyNumberFormat="0" applyBorder="0" applyAlignment="0" applyProtection="0"/>
    <xf numFmtId="0" fontId="18" fillId="18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26" borderId="0" applyNumberFormat="0" applyBorder="0" applyAlignment="0" applyProtection="0"/>
    <xf numFmtId="0" fontId="51" fillId="33" borderId="0" applyNumberFormat="0" applyBorder="0" applyAlignment="0" applyProtection="0"/>
    <xf numFmtId="0" fontId="18" fillId="14" borderId="0" applyNumberFormat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7" fillId="0" borderId="2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 applyNumberFormat="0">
      <alignment horizontal="left"/>
      <protection/>
    </xf>
    <xf numFmtId="0" fontId="51" fillId="34" borderId="0" applyNumberFormat="0" applyBorder="0" applyAlignment="0" applyProtection="0"/>
    <xf numFmtId="0" fontId="18" fillId="26" borderId="0" applyNumberFormat="0" applyBorder="0" applyAlignment="0" applyProtection="0"/>
    <xf numFmtId="0" fontId="51" fillId="35" borderId="0" applyNumberFormat="0" applyBorder="0" applyAlignment="0" applyProtection="0"/>
    <xf numFmtId="0" fontId="18" fillId="36" borderId="0" applyNumberFormat="0" applyBorder="0" applyAlignment="0" applyProtection="0"/>
    <xf numFmtId="0" fontId="51" fillId="37" borderId="0" applyNumberFormat="0" applyBorder="0" applyAlignment="0" applyProtection="0"/>
    <xf numFmtId="0" fontId="18" fillId="38" borderId="0" applyNumberFormat="0" applyBorder="0" applyAlignment="0" applyProtection="0"/>
    <xf numFmtId="0" fontId="51" fillId="39" borderId="0" applyNumberFormat="0" applyBorder="0" applyAlignment="0" applyProtection="0"/>
    <xf numFmtId="0" fontId="18" fillId="40" borderId="0" applyNumberFormat="0" applyBorder="0" applyAlignment="0" applyProtection="0"/>
    <xf numFmtId="0" fontId="51" fillId="41" borderId="0" applyNumberFormat="0" applyBorder="0" applyAlignment="0" applyProtection="0"/>
    <xf numFmtId="0" fontId="18" fillId="26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169" fontId="11" fillId="0" borderId="3">
      <alignment/>
      <protection locked="0"/>
    </xf>
    <xf numFmtId="0" fontId="52" fillId="44" borderId="4" applyNumberFormat="0" applyAlignment="0" applyProtection="0"/>
    <xf numFmtId="0" fontId="21" fillId="14" borderId="5" applyNumberFormat="0" applyAlignment="0" applyProtection="0"/>
    <xf numFmtId="0" fontId="53" fillId="45" borderId="6" applyNumberFormat="0" applyAlignment="0" applyProtection="0"/>
    <xf numFmtId="0" fontId="22" fillId="46" borderId="7" applyNumberFormat="0" applyAlignment="0" applyProtection="0"/>
    <xf numFmtId="0" fontId="54" fillId="45" borderId="4" applyNumberFormat="0" applyAlignment="0" applyProtection="0"/>
    <xf numFmtId="0" fontId="23" fillId="4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55" fillId="0" borderId="8" applyNumberFormat="0" applyFill="0" applyAlignment="0" applyProtection="0"/>
    <xf numFmtId="0" fontId="25" fillId="0" borderId="9" applyNumberFormat="0" applyFill="0" applyAlignment="0" applyProtection="0"/>
    <xf numFmtId="0" fontId="56" fillId="0" borderId="10" applyNumberFormat="0" applyFill="0" applyAlignment="0" applyProtection="0"/>
    <xf numFmtId="0" fontId="26" fillId="0" borderId="11" applyNumberFormat="0" applyFill="0" applyAlignment="0" applyProtection="0"/>
    <xf numFmtId="0" fontId="57" fillId="0" borderId="12" applyNumberFormat="0" applyFill="0" applyAlignment="0" applyProtection="0"/>
    <xf numFmtId="0" fontId="2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Border="0">
      <alignment horizontal="center" vertical="center" wrapText="1"/>
      <protection/>
    </xf>
    <xf numFmtId="169" fontId="29" fillId="12" borderId="3">
      <alignment/>
      <protection/>
    </xf>
    <xf numFmtId="4" fontId="30" fillId="29" borderId="15" applyBorder="0">
      <alignment horizontal="right"/>
      <protection/>
    </xf>
    <xf numFmtId="0" fontId="58" fillId="0" borderId="16" applyNumberFormat="0" applyFill="0" applyAlignment="0" applyProtection="0"/>
    <xf numFmtId="0" fontId="31" fillId="0" borderId="17" applyNumberFormat="0" applyFill="0" applyAlignment="0" applyProtection="0"/>
    <xf numFmtId="0" fontId="59" fillId="47" borderId="18" applyNumberFormat="0" applyAlignment="0" applyProtection="0"/>
    <xf numFmtId="0" fontId="32" fillId="48" borderId="19" applyNumberFormat="0" applyAlignment="0" applyProtection="0"/>
    <xf numFmtId="0" fontId="33" fillId="0" borderId="0">
      <alignment horizontal="center" vertical="top" wrapText="1"/>
      <protection/>
    </xf>
    <xf numFmtId="0" fontId="34" fillId="0" borderId="0">
      <alignment horizontal="centerContinuous" vertical="center" wrapText="1"/>
      <protection/>
    </xf>
    <xf numFmtId="0" fontId="35" fillId="8" borderId="0" applyFill="0">
      <alignment wrapText="1"/>
      <protection/>
    </xf>
    <xf numFmtId="0" fontId="35" fillId="8" borderId="0" applyFill="0">
      <alignment wrapText="1"/>
      <protection/>
    </xf>
    <xf numFmtId="0" fontId="35" fillId="8" borderId="0" applyFill="0">
      <alignment wrapText="1"/>
      <protection/>
    </xf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3" fillId="50" borderId="0" applyNumberFormat="0" applyBorder="0" applyAlignment="0" applyProtection="0"/>
    <xf numFmtId="0" fontId="39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1" borderId="20" applyNumberFormat="0" applyFont="0" applyAlignment="0" applyProtection="0"/>
    <xf numFmtId="0" fontId="1" fillId="52" borderId="21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22" applyNumberFormat="0" applyFill="0" applyAlignment="0" applyProtection="0"/>
    <xf numFmtId="0" fontId="41" fillId="0" borderId="23" applyNumberFormat="0" applyFill="0" applyAlignment="0" applyProtection="0"/>
    <xf numFmtId="170" fontId="42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5" fillId="0" borderId="0">
      <alignment horizontal="center"/>
      <protection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30" fillId="8" borderId="0" applyBorder="0">
      <alignment horizontal="right"/>
      <protection/>
    </xf>
    <xf numFmtId="4" fontId="30" fillId="14" borderId="24" applyBorder="0">
      <alignment horizontal="right"/>
      <protection/>
    </xf>
    <xf numFmtId="4" fontId="30" fillId="8" borderId="15" applyFont="0" applyBorder="0">
      <alignment horizontal="right"/>
      <protection/>
    </xf>
    <xf numFmtId="0" fontId="67" fillId="53" borderId="0" applyNumberFormat="0" applyBorder="0" applyAlignment="0" applyProtection="0"/>
    <xf numFmtId="0" fontId="45" fillId="8" borderId="0" applyNumberFormat="0" applyBorder="0" applyAlignment="0" applyProtection="0"/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19" borderId="15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25" xfId="160" applyFont="1" applyFill="1" applyBorder="1" applyAlignment="1">
      <alignment horizontal="center" vertical="center" wrapText="1"/>
      <protection/>
    </xf>
    <xf numFmtId="2" fontId="2" fillId="19" borderId="25" xfId="160" applyNumberFormat="1" applyFont="1" applyFill="1" applyBorder="1" applyAlignment="1">
      <alignment horizontal="center" vertical="center" wrapText="1"/>
      <protection/>
    </xf>
    <xf numFmtId="164" fontId="2" fillId="19" borderId="25" xfId="160" applyNumberFormat="1" applyFont="1" applyFill="1" applyBorder="1" applyAlignment="1">
      <alignment horizontal="center" vertical="center" wrapText="1"/>
      <protection/>
    </xf>
    <xf numFmtId="0" fontId="2" fillId="0" borderId="15" xfId="160" applyFont="1" applyFill="1" applyBorder="1" applyAlignment="1">
      <alignment horizontal="center" vertical="center" wrapText="1"/>
      <protection/>
    </xf>
    <xf numFmtId="0" fontId="4" fillId="0" borderId="15" xfId="160" applyFont="1" applyBorder="1" applyAlignment="1">
      <alignment/>
      <protection/>
    </xf>
    <xf numFmtId="0" fontId="5" fillId="0" borderId="15" xfId="160" applyFont="1" applyBorder="1" applyAlignment="1">
      <alignment/>
      <protection/>
    </xf>
    <xf numFmtId="0" fontId="5" fillId="0" borderId="15" xfId="160" applyFont="1" applyBorder="1" applyAlignment="1">
      <alignment horizontal="center" vertical="center"/>
      <protection/>
    </xf>
    <xf numFmtId="16" fontId="2" fillId="0" borderId="15" xfId="160" applyNumberFormat="1" applyFont="1" applyFill="1" applyBorder="1" applyAlignment="1">
      <alignment horizontal="center" vertical="center" wrapText="1"/>
      <protection/>
    </xf>
    <xf numFmtId="0" fontId="2" fillId="54" borderId="15" xfId="160" applyFont="1" applyFill="1" applyBorder="1" applyAlignment="1">
      <alignment horizontal="left"/>
      <protection/>
    </xf>
    <xf numFmtId="0" fontId="5" fillId="54" borderId="15" xfId="160" applyFont="1" applyFill="1" applyBorder="1" applyAlignment="1">
      <alignment horizontal="left" vertical="center" wrapText="1"/>
      <protection/>
    </xf>
    <xf numFmtId="0" fontId="5" fillId="54" borderId="15" xfId="160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0" fillId="0" borderId="15" xfId="160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160" applyFont="1" applyFill="1" applyBorder="1" applyAlignment="1">
      <alignment horizontal="center" vertical="center"/>
      <protection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160" applyFont="1" applyFill="1" applyBorder="1" applyAlignment="1">
      <alignment horizontal="center" vertical="center"/>
      <protection/>
    </xf>
    <xf numFmtId="0" fontId="2" fillId="0" borderId="15" xfId="160" applyFont="1" applyFill="1" applyBorder="1" applyAlignment="1">
      <alignment horizontal="left"/>
      <protection/>
    </xf>
    <xf numFmtId="0" fontId="5" fillId="0" borderId="15" xfId="160" applyFont="1" applyFill="1" applyBorder="1" applyAlignment="1">
      <alignment horizontal="left" vertical="center" wrapText="1"/>
      <protection/>
    </xf>
    <xf numFmtId="0" fontId="5" fillId="0" borderId="15" xfId="160" applyFont="1" applyFill="1" applyBorder="1" applyAlignment="1">
      <alignment horizontal="center" vertical="center" wrapText="1"/>
      <protection/>
    </xf>
    <xf numFmtId="0" fontId="2" fillId="0" borderId="15" xfId="160" applyFont="1" applyFill="1" applyBorder="1" applyAlignment="1">
      <alignment horizontal="left" vertical="center"/>
      <protection/>
    </xf>
    <xf numFmtId="0" fontId="7" fillId="0" borderId="15" xfId="189" applyFont="1" applyFill="1" applyBorder="1" applyAlignment="1">
      <alignment horizontal="left" vertical="center" wrapText="1"/>
      <protection/>
    </xf>
    <xf numFmtId="0" fontId="7" fillId="0" borderId="15" xfId="189" applyFont="1" applyFill="1" applyBorder="1" applyAlignment="1">
      <alignment horizontal="center" vertical="center" wrapText="1"/>
      <protection/>
    </xf>
    <xf numFmtId="0" fontId="4" fillId="0" borderId="15" xfId="160" applyFont="1" applyFill="1" applyBorder="1" applyAlignment="1">
      <alignment/>
      <protection/>
    </xf>
    <xf numFmtId="0" fontId="8" fillId="0" borderId="15" xfId="160" applyFont="1" applyFill="1" applyBorder="1" applyAlignment="1">
      <alignment horizontal="left" wrapText="1"/>
      <protection/>
    </xf>
    <xf numFmtId="0" fontId="8" fillId="0" borderId="15" xfId="160" applyFont="1" applyFill="1" applyBorder="1" applyAlignment="1">
      <alignment horizontal="center" vertical="center" wrapText="1"/>
      <protection/>
    </xf>
    <xf numFmtId="0" fontId="5" fillId="0" borderId="15" xfId="160" applyFont="1" applyFill="1" applyBorder="1" applyAlignment="1">
      <alignment horizontal="center" wrapText="1"/>
      <protection/>
    </xf>
    <xf numFmtId="0" fontId="0" fillId="0" borderId="15" xfId="190" applyFont="1" applyFill="1" applyBorder="1" applyAlignment="1">
      <alignment horizontal="left" vertical="center"/>
      <protection/>
    </xf>
    <xf numFmtId="0" fontId="2" fillId="0" borderId="15" xfId="160" applyFont="1" applyFill="1" applyBorder="1" applyAlignment="1">
      <alignment horizontal="center"/>
      <protection/>
    </xf>
    <xf numFmtId="16" fontId="0" fillId="0" borderId="15" xfId="160" applyNumberFormat="1" applyFont="1" applyFill="1" applyBorder="1" applyAlignment="1">
      <alignment horizontal="center" vertical="center" wrapText="1"/>
      <protection/>
    </xf>
    <xf numFmtId="0" fontId="8" fillId="0" borderId="15" xfId="160" applyFont="1" applyFill="1" applyBorder="1">
      <alignment/>
      <protection/>
    </xf>
    <xf numFmtId="0" fontId="9" fillId="0" borderId="15" xfId="0" applyFont="1" applyFill="1" applyBorder="1" applyAlignment="1">
      <alignment wrapText="1"/>
    </xf>
    <xf numFmtId="49" fontId="0" fillId="0" borderId="15" xfId="160" applyNumberFormat="1" applyFont="1" applyFill="1" applyBorder="1" applyAlignment="1">
      <alignment horizontal="left" vertical="center"/>
      <protection/>
    </xf>
    <xf numFmtId="0" fontId="8" fillId="0" borderId="15" xfId="0" applyFont="1" applyFill="1" applyBorder="1" applyAlignment="1">
      <alignment horizontal="left" vertical="center" wrapText="1"/>
    </xf>
    <xf numFmtId="0" fontId="7" fillId="0" borderId="15" xfId="190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5" xfId="160" applyFont="1" applyFill="1" applyBorder="1" applyAlignment="1">
      <alignment horizontal="center" vertical="center"/>
      <protection/>
    </xf>
    <xf numFmtId="0" fontId="2" fillId="0" borderId="15" xfId="190" applyFont="1" applyFill="1" applyBorder="1" applyAlignment="1">
      <alignment horizontal="left" vertical="center"/>
      <protection/>
    </xf>
    <xf numFmtId="0" fontId="5" fillId="0" borderId="15" xfId="190" applyFont="1" applyFill="1" applyBorder="1" applyAlignment="1">
      <alignment horizontal="left" vertical="center" wrapText="1"/>
      <protection/>
    </xf>
    <xf numFmtId="0" fontId="5" fillId="0" borderId="15" xfId="190" applyFont="1" applyFill="1" applyBorder="1" applyAlignment="1">
      <alignment horizontal="center" vertical="center" wrapText="1"/>
      <protection/>
    </xf>
    <xf numFmtId="0" fontId="6" fillId="0" borderId="15" xfId="191" applyFont="1" applyFill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horizontal="left" vertical="distributed"/>
    </xf>
    <xf numFmtId="0" fontId="7" fillId="0" borderId="15" xfId="190" applyFont="1" applyFill="1" applyBorder="1" applyAlignment="1">
      <alignment horizontal="left" vertical="center" wrapText="1"/>
      <protection/>
    </xf>
    <xf numFmtId="0" fontId="8" fillId="0" borderId="15" xfId="160" applyFont="1" applyFill="1" applyBorder="1" applyAlignment="1">
      <alignment horizontal="center"/>
      <protection/>
    </xf>
    <xf numFmtId="0" fontId="0" fillId="0" borderId="15" xfId="106" applyFont="1" applyFill="1" applyBorder="1">
      <alignment/>
      <protection/>
    </xf>
    <xf numFmtId="49" fontId="8" fillId="0" borderId="15" xfId="160" applyNumberFormat="1" applyFont="1" applyFill="1" applyBorder="1" applyAlignment="1">
      <alignment horizontal="center" vertical="center" wrapText="1"/>
      <protection/>
    </xf>
    <xf numFmtId="0" fontId="9" fillId="0" borderId="15" xfId="188" applyFont="1" applyFill="1" applyBorder="1" applyAlignment="1">
      <alignment horizontal="left" wrapText="1"/>
      <protection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15" xfId="160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wrapText="1"/>
    </xf>
    <xf numFmtId="0" fontId="8" fillId="0" borderId="15" xfId="190" applyFont="1" applyFill="1" applyBorder="1" applyAlignment="1">
      <alignment horizontal="center" vertical="center" wrapText="1"/>
      <protection/>
    </xf>
    <xf numFmtId="0" fontId="6" fillId="0" borderId="15" xfId="216" applyNumberFormat="1" applyFont="1" applyFill="1" applyBorder="1" applyAlignment="1">
      <alignment horizontal="left" vertical="center" wrapText="1" indent="1" shrinkToFit="1"/>
    </xf>
    <xf numFmtId="0" fontId="0" fillId="0" borderId="15" xfId="160" applyFont="1" applyFill="1" applyBorder="1">
      <alignment/>
      <protection/>
    </xf>
    <xf numFmtId="0" fontId="8" fillId="0" borderId="15" xfId="192" applyFont="1" applyFill="1" applyBorder="1" applyAlignment="1">
      <alignment horizontal="left" vertical="center" wrapText="1"/>
      <protection/>
    </xf>
    <xf numFmtId="0" fontId="2" fillId="0" borderId="15" xfId="160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8" fillId="19" borderId="15" xfId="160" applyFont="1" applyFill="1" applyBorder="1">
      <alignment/>
      <protection/>
    </xf>
    <xf numFmtId="0" fontId="8" fillId="0" borderId="15" xfId="160" applyFont="1" applyBorder="1" applyAlignment="1">
      <alignment horizontal="left" wrapText="1"/>
      <protection/>
    </xf>
    <xf numFmtId="0" fontId="8" fillId="0" borderId="15" xfId="160" applyFont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0" fillId="0" borderId="15" xfId="160" applyFont="1" applyFill="1" applyBorder="1" applyAlignment="1">
      <alignment vertical="center" wrapText="1"/>
      <protection/>
    </xf>
    <xf numFmtId="164" fontId="0" fillId="0" borderId="15" xfId="160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9" borderId="29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19" borderId="31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/>
    </xf>
    <xf numFmtId="0" fontId="2" fillId="19" borderId="39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vertical="top"/>
    </xf>
    <xf numFmtId="0" fontId="0" fillId="0" borderId="37" xfId="0" applyFont="1" applyFill="1" applyBorder="1" applyAlignment="1">
      <alignment vertical="top"/>
    </xf>
    <xf numFmtId="0" fontId="0" fillId="0" borderId="40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13" fillId="0" borderId="0" xfId="0" applyFont="1" applyAlignment="1">
      <alignment/>
    </xf>
    <xf numFmtId="0" fontId="0" fillId="19" borderId="0" xfId="0" applyFont="1" applyFill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55" borderId="44" xfId="0" applyFont="1" applyFill="1" applyBorder="1" applyAlignment="1">
      <alignment horizontal="center" vertical="center"/>
    </xf>
    <xf numFmtId="0" fontId="2" fillId="55" borderId="3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19" borderId="45" xfId="0" applyFont="1" applyFill="1" applyBorder="1" applyAlignment="1">
      <alignment horizontal="center" vertical="center" wrapText="1"/>
    </xf>
    <xf numFmtId="0" fontId="2" fillId="19" borderId="46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47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19" borderId="48" xfId="0" applyFont="1" applyFill="1" applyBorder="1" applyAlignment="1">
      <alignment horizontal="center" vertical="center" wrapText="1"/>
    </xf>
    <xf numFmtId="0" fontId="2" fillId="19" borderId="49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28" xfId="0" applyFont="1" applyFill="1" applyBorder="1" applyAlignment="1">
      <alignment horizontal="center" vertical="center" wrapText="1"/>
    </xf>
    <xf numFmtId="0" fontId="2" fillId="19" borderId="5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19" borderId="51" xfId="0" applyFont="1" applyFill="1" applyBorder="1" applyAlignment="1">
      <alignment horizontal="center" vertical="center" wrapText="1"/>
    </xf>
    <xf numFmtId="0" fontId="2" fillId="19" borderId="52" xfId="0" applyFont="1" applyFill="1" applyBorder="1" applyAlignment="1">
      <alignment horizontal="center" vertical="center" wrapText="1"/>
    </xf>
    <xf numFmtId="0" fontId="2" fillId="19" borderId="44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</cellXfs>
  <cellStyles count="219">
    <cellStyle name="Normal" xfId="0"/>
    <cellStyle name=" 1" xfId="15"/>
    <cellStyle name="_tset.net.2008" xfId="16"/>
    <cellStyle name="_Лизинг 1кв 2008г 6пр" xfId="17"/>
    <cellStyle name="_План 2007 г (1)" xfId="18"/>
    <cellStyle name="_План 2008 г( В1)" xfId="19"/>
    <cellStyle name="_План2009г н а   утв. в МРСК Владимирова" xfId="20"/>
    <cellStyle name="_повидовая 2009г.  (3553426)" xfId="21"/>
    <cellStyle name="_повидовая 2009г. факт 1 кв 2009" xfId="22"/>
    <cellStyle name="_повидовая 2010г." xfId="23"/>
    <cellStyle name="_ПОВИДОВАЯ кор 2009" xfId="24"/>
    <cellStyle name="_повидовая коррект 17.09.2009" xfId="25"/>
    <cellStyle name="_ПОВИДОВАЯ КОРРЕКТ 2009г" xfId="26"/>
    <cellStyle name="_Прил 1 2006" xfId="27"/>
    <cellStyle name="_Прил.6 отчет1 квартал  2008" xfId="28"/>
    <cellStyle name="_Прил_1а_2009_11.09_к служебной" xfId="29"/>
    <cellStyle name="_Прил1 ИП 2007 последний" xfId="30"/>
    <cellStyle name="_Прилож.1, 2008 г 9мес Лена" xfId="31"/>
    <cellStyle name="_Прилож.1, 2008 г В 6(21)прибыль" xfId="32"/>
    <cellStyle name="_Прилож.7 отчет 1 кв 2008" xfId="33"/>
    <cellStyle name="_Приложение 1 план" xfId="34"/>
    <cellStyle name="_Приложение 6 НОВАЯ ФОРМА" xfId="35"/>
    <cellStyle name="_Приложение 6 отчет 3 кв 2008г. с лизингом 10 10 2008" xfId="36"/>
    <cellStyle name="_Приложение_6 отчет 2кв 2008  9 мес уточ" xfId="37"/>
    <cellStyle name="_Приложение_7 отчет 1 кв 2008 ОАО РЭ" xfId="38"/>
    <cellStyle name="_Приложение7а новое  на 2006 год" xfId="39"/>
    <cellStyle name="_ПРОГРАММ РСТ 4" xfId="40"/>
    <cellStyle name="_ПРОГРАММ РСТ 7" xfId="41"/>
    <cellStyle name="_Раздел Е Лизинг 2008" xfId="42"/>
    <cellStyle name="_РЭ_ИПР 2010-2012 БЕЗ ЗАЕМНЫХ СРЕДСТВ (27 07 2009) снижено ТП (БКС)" xfId="43"/>
    <cellStyle name="”ќђќ‘ћ‚›‰" xfId="44"/>
    <cellStyle name="”ќђќ‘ћ‚›‰ 2" xfId="45"/>
    <cellStyle name="”ќђќ‘ћ‚›‰_Повидовая 1 квартал 2011г " xfId="46"/>
    <cellStyle name="”љ‘ђћ‚ђќќ›‰" xfId="47"/>
    <cellStyle name="”љ‘ђћ‚ђќќ›‰ 2" xfId="48"/>
    <cellStyle name="”љ‘ђћ‚ђќќ›‰_Повидовая 1 квартал 2011г " xfId="49"/>
    <cellStyle name="„…ќ…†ќ›‰" xfId="50"/>
    <cellStyle name="„…ќ…†ќ›‰ 2" xfId="51"/>
    <cellStyle name="„…ќ…†ќ›‰_Повидовая 1 квартал 2011г " xfId="52"/>
    <cellStyle name="‡ђѓћ‹ћ‚ћљ1" xfId="53"/>
    <cellStyle name="‡ђѓћ‹ћ‚ћљ1 2" xfId="54"/>
    <cellStyle name="‡ђѓћ‹ћ‚ћљ1_Повидовая 1 квартал 2011г " xfId="55"/>
    <cellStyle name="‡ђѓћ‹ћ‚ћљ2" xfId="56"/>
    <cellStyle name="‡ђѓћ‹ћ‚ћљ2 2" xfId="57"/>
    <cellStyle name="‡ђѓћ‹ћ‚ћљ2_Повидовая 1 квартал 2011г " xfId="58"/>
    <cellStyle name="’ћѓћ‚›‰" xfId="59"/>
    <cellStyle name="’ћѓћ‚›‰ 2" xfId="60"/>
    <cellStyle name="’ћѓћ‚›‰_Повидовая 1 квартал 2011г " xfId="61"/>
    <cellStyle name="1Normal" xfId="62"/>
    <cellStyle name="20% - Акцент1" xfId="63"/>
    <cellStyle name="20% - Акцент1 2" xfId="64"/>
    <cellStyle name="20% - Акцент2" xfId="65"/>
    <cellStyle name="20% - Акцент2 2" xfId="66"/>
    <cellStyle name="20% - Акцент3" xfId="67"/>
    <cellStyle name="20% - Акцент3 2" xfId="68"/>
    <cellStyle name="20% - Акцент4" xfId="69"/>
    <cellStyle name="20% - Акцент4 2" xfId="70"/>
    <cellStyle name="20% - Акцент5" xfId="71"/>
    <cellStyle name="20% - Акцент5 2" xfId="72"/>
    <cellStyle name="20% - Акцент6" xfId="73"/>
    <cellStyle name="20% - Акцент6 2" xfId="74"/>
    <cellStyle name="40% - Акцент1" xfId="75"/>
    <cellStyle name="40% - Акцент1 2" xfId="76"/>
    <cellStyle name="40% - Акцент2" xfId="77"/>
    <cellStyle name="40% - Акцент2 2" xfId="78"/>
    <cellStyle name="40% - Акцент3" xfId="79"/>
    <cellStyle name="40% - Акцент3 2" xfId="80"/>
    <cellStyle name="40% - Акцент4" xfId="81"/>
    <cellStyle name="40% - Акцент4 2" xfId="82"/>
    <cellStyle name="40% - Акцент5" xfId="83"/>
    <cellStyle name="40% - Акцент5 2" xfId="84"/>
    <cellStyle name="40% - Акцент6" xfId="85"/>
    <cellStyle name="40% - Акцент6 2" xfId="86"/>
    <cellStyle name="60% - Акцент1" xfId="87"/>
    <cellStyle name="60% - Акцент1 2" xfId="88"/>
    <cellStyle name="60% - Акцент2" xfId="89"/>
    <cellStyle name="60% - Акцент2 2" xfId="90"/>
    <cellStyle name="60% - Акцент3" xfId="91"/>
    <cellStyle name="60% - Акцент3 2" xfId="92"/>
    <cellStyle name="60% - Акцент4" xfId="93"/>
    <cellStyle name="60% - Акцент4 2" xfId="94"/>
    <cellStyle name="60% - Акцент5" xfId="95"/>
    <cellStyle name="60% - Акцент5 2" xfId="96"/>
    <cellStyle name="60% - Акцент6" xfId="97"/>
    <cellStyle name="60% - Акцент6 2" xfId="98"/>
    <cellStyle name="Comma [0]_laroux" xfId="99"/>
    <cellStyle name="Comma_laroux" xfId="100"/>
    <cellStyle name="Currency [0]" xfId="101"/>
    <cellStyle name="Currency [0] 2" xfId="102"/>
    <cellStyle name="Currency_laroux" xfId="103"/>
    <cellStyle name="Norma11l" xfId="104"/>
    <cellStyle name="Normal_ASUS" xfId="105"/>
    <cellStyle name="Normal_прил 1.4" xfId="106"/>
    <cellStyle name="Normal1" xfId="107"/>
    <cellStyle name="Price_Body" xfId="108"/>
    <cellStyle name="Акцент1" xfId="109"/>
    <cellStyle name="Акцент1 2" xfId="110"/>
    <cellStyle name="Акцент2" xfId="111"/>
    <cellStyle name="Акцент2 2" xfId="112"/>
    <cellStyle name="Акцент3" xfId="113"/>
    <cellStyle name="Акцент3 2" xfId="114"/>
    <cellStyle name="Акцент4" xfId="115"/>
    <cellStyle name="Акцент4 2" xfId="116"/>
    <cellStyle name="Акцент5" xfId="117"/>
    <cellStyle name="Акцент5 2" xfId="118"/>
    <cellStyle name="Акцент6" xfId="119"/>
    <cellStyle name="Акцент6 2" xfId="120"/>
    <cellStyle name="Беззащитный" xfId="121"/>
    <cellStyle name="Ввод " xfId="122"/>
    <cellStyle name="Ввод  2" xfId="123"/>
    <cellStyle name="Вывод" xfId="124"/>
    <cellStyle name="Вывод 2" xfId="125"/>
    <cellStyle name="Вычисление" xfId="126"/>
    <cellStyle name="Вычисление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Мои наименования показателей 2" xfId="149"/>
    <cellStyle name="Мои наименования показателей_Повидовая 1 квартал 2011г " xfId="150"/>
    <cellStyle name="Название" xfId="151"/>
    <cellStyle name="Название 2" xfId="152"/>
    <cellStyle name="Нейтральный" xfId="153"/>
    <cellStyle name="Нейтральный 2" xfId="154"/>
    <cellStyle name="Обычный 2" xfId="155"/>
    <cellStyle name="Обычный 2 2" xfId="156"/>
    <cellStyle name="Обычный 2 3" xfId="157"/>
    <cellStyle name="Обычный 2 4" xfId="158"/>
    <cellStyle name="Обычный 2 5" xfId="159"/>
    <cellStyle name="Обычный 3" xfId="160"/>
    <cellStyle name="Обычный 3 2" xfId="161"/>
    <cellStyle name="Обычный 3 2 2" xfId="162"/>
    <cellStyle name="Обычный 4" xfId="163"/>
    <cellStyle name="Обычный 4 2" xfId="164"/>
    <cellStyle name="Обычный 4 2 2" xfId="165"/>
    <cellStyle name="Обычный 4 2 2 2" xfId="166"/>
    <cellStyle name="Обычный 4 2 2 2 2" xfId="167"/>
    <cellStyle name="Обычный 4 2 2 3" xfId="168"/>
    <cellStyle name="Обычный 4 2 3" xfId="169"/>
    <cellStyle name="Обычный 4 2 3 2" xfId="170"/>
    <cellStyle name="Обычный 4 2 4" xfId="171"/>
    <cellStyle name="Обычный 4 2 4 2" xfId="172"/>
    <cellStyle name="Обычный 4 2 5" xfId="173"/>
    <cellStyle name="Обычный 4 2 6" xfId="174"/>
    <cellStyle name="Обычный 4 3" xfId="175"/>
    <cellStyle name="Обычный 4 3 2" xfId="176"/>
    <cellStyle name="Обычный 4 3 2 2" xfId="177"/>
    <cellStyle name="Обычный 4 3 3" xfId="178"/>
    <cellStyle name="Обычный 4 4" xfId="179"/>
    <cellStyle name="Обычный 4 4 2" xfId="180"/>
    <cellStyle name="Обычный 4 5" xfId="181"/>
    <cellStyle name="Обычный 4 5 2" xfId="182"/>
    <cellStyle name="Обычный 4 6" xfId="183"/>
    <cellStyle name="Обычный 4 6 2" xfId="184"/>
    <cellStyle name="Обычный 4 7" xfId="185"/>
    <cellStyle name="Обычный 4_Прилож 7.2" xfId="186"/>
    <cellStyle name="Обычный 7" xfId="187"/>
    <cellStyle name="Обычный_Инвестиции Сети Сбыты ЭСО" xfId="188"/>
    <cellStyle name="Обычный_ИПР 2008 ПЭ корр_прил 1.1" xfId="189"/>
    <cellStyle name="Обычный_ИПР 2008 ПЭ корр_прил 1.4" xfId="190"/>
    <cellStyle name="Обычный_План2007посл.изм." xfId="191"/>
    <cellStyle name="Обычный_Прилож3 2001г 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Percent" xfId="199"/>
    <cellStyle name="Процентный 2" xfId="200"/>
    <cellStyle name="Процентный 2 2" xfId="201"/>
    <cellStyle name="Процентный 2 3" xfId="202"/>
    <cellStyle name="Процентный 3" xfId="203"/>
    <cellStyle name="Процентный 4" xfId="204"/>
    <cellStyle name="Процентный 5" xfId="205"/>
    <cellStyle name="Связанная ячейка" xfId="206"/>
    <cellStyle name="Связанная ячейка 2" xfId="207"/>
    <cellStyle name="Стиль 1" xfId="208"/>
    <cellStyle name="Стиль 1 2" xfId="209"/>
    <cellStyle name="Стиль 1 2 2" xfId="210"/>
    <cellStyle name="Текст предупреждения" xfId="211"/>
    <cellStyle name="Текст предупреждения 2" xfId="212"/>
    <cellStyle name="Текстовый" xfId="213"/>
    <cellStyle name="Тысячи [0]_3Com" xfId="214"/>
    <cellStyle name="Тысячи_3Com" xfId="215"/>
    <cellStyle name="Comma" xfId="216"/>
    <cellStyle name="Comma [0]" xfId="217"/>
    <cellStyle name="Финансовый 2" xfId="218"/>
    <cellStyle name="Финансовый 2 2" xfId="219"/>
    <cellStyle name="Финансовый 3" xfId="220"/>
    <cellStyle name="Финансовый 4" xfId="221"/>
    <cellStyle name="Финансовый 5" xfId="222"/>
    <cellStyle name="Финансовый 5 2" xfId="223"/>
    <cellStyle name="Финансовый 6" xfId="224"/>
    <cellStyle name="Формула" xfId="225"/>
    <cellStyle name="ФормулаВБ" xfId="226"/>
    <cellStyle name="ФормулаНаКонтроль" xfId="227"/>
    <cellStyle name="Хороший" xfId="228"/>
    <cellStyle name="Хороший 2" xfId="229"/>
    <cellStyle name="Џђћ–…ќ’ќ›‰" xfId="230"/>
    <cellStyle name="Џђћ–…ќ’ќ›‰ 2" xfId="231"/>
    <cellStyle name="Џђћ–…ќ’ќ›‰_Повидовая 1 квартал 2011г " xfId="232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AJ254"/>
  <sheetViews>
    <sheetView tabSelected="1" zoomScale="70" zoomScaleNormal="70" zoomScaleSheetLayoutView="55" zoomScalePageLayoutView="0" workbookViewId="0" topLeftCell="A14">
      <pane xSplit="3" ySplit="8" topLeftCell="D22" activePane="bottomRight" state="frozen"/>
      <selection pane="topLeft" activeCell="A14" sqref="A14"/>
      <selection pane="topRight" activeCell="D14" sqref="D14"/>
      <selection pane="bottomLeft" activeCell="A22" sqref="A22"/>
      <selection pane="bottomRight" activeCell="D23" sqref="D23"/>
    </sheetView>
  </sheetViews>
  <sheetFormatPr defaultColWidth="9.00390625" defaultRowHeight="15.75"/>
  <cols>
    <col min="1" max="1" width="9.00390625" style="112" customWidth="1"/>
    <col min="2" max="2" width="54.75390625" style="79" customWidth="1"/>
    <col min="3" max="3" width="13.375" style="79" customWidth="1"/>
    <col min="4" max="4" width="15.50390625" style="79" customWidth="1"/>
    <col min="5" max="5" width="14.00390625" style="79" customWidth="1"/>
    <col min="6" max="19" width="10.75390625" style="79" customWidth="1"/>
    <col min="20" max="20" width="13.625" style="79" customWidth="1"/>
    <col min="21" max="21" width="15.50390625" style="79" customWidth="1"/>
    <col min="22" max="22" width="10.75390625" style="79" customWidth="1"/>
    <col min="23" max="23" width="12.00390625" style="79" customWidth="1"/>
    <col min="24" max="24" width="12.75390625" style="79" customWidth="1"/>
    <col min="25" max="25" width="12.125" style="79" customWidth="1"/>
    <col min="26" max="26" width="10.75390625" style="79" customWidth="1"/>
    <col min="27" max="27" width="12.25390625" style="79" customWidth="1"/>
    <col min="28" max="28" width="10.75390625" style="79" customWidth="1"/>
    <col min="29" max="29" width="10.875" style="79" customWidth="1"/>
    <col min="30" max="30" width="11.375" style="79" customWidth="1"/>
    <col min="31" max="31" width="10.75390625" style="79" customWidth="1"/>
    <col min="32" max="32" width="13.375" style="79" customWidth="1"/>
    <col min="33" max="33" width="10.125" style="79" customWidth="1"/>
    <col min="34" max="34" width="10.25390625" style="79" customWidth="1"/>
    <col min="35" max="35" width="17.625" style="79" customWidth="1"/>
    <col min="36" max="36" width="16.25390625" style="84" customWidth="1"/>
    <col min="37" max="16384" width="9.00390625" style="79" customWidth="1"/>
  </cols>
  <sheetData>
    <row r="1" s="1" customFormat="1" ht="15.75"/>
    <row r="2" spans="35:36" s="1" customFormat="1" ht="15.75">
      <c r="AI2" s="2"/>
      <c r="AJ2" s="2" t="s">
        <v>0</v>
      </c>
    </row>
    <row r="3" spans="35:36" s="1" customFormat="1" ht="15.75">
      <c r="AI3" s="2"/>
      <c r="AJ3" s="2" t="s">
        <v>1</v>
      </c>
    </row>
    <row r="4" spans="35:36" s="1" customFormat="1" ht="15.75">
      <c r="AI4" s="2"/>
      <c r="AJ4" s="2" t="s">
        <v>2</v>
      </c>
    </row>
    <row r="5" spans="35:36" s="1" customFormat="1" ht="15.75">
      <c r="AI5" s="2"/>
      <c r="AJ5" s="2"/>
    </row>
    <row r="6" spans="1:36" s="1" customFormat="1" ht="30.75" customHeight="1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35:36" s="1" customFormat="1" ht="15.75">
      <c r="AI7" s="2"/>
      <c r="AJ7" s="2" t="s">
        <v>4</v>
      </c>
    </row>
    <row r="8" spans="35:36" s="1" customFormat="1" ht="15.75">
      <c r="AI8" s="2"/>
      <c r="AJ8" s="3" t="s">
        <v>5</v>
      </c>
    </row>
    <row r="9" spans="35:36" s="1" customFormat="1" ht="15.75">
      <c r="AI9" s="2"/>
      <c r="AJ9" s="3" t="s">
        <v>6</v>
      </c>
    </row>
    <row r="10" spans="35:36" s="1" customFormat="1" ht="15.75">
      <c r="AI10" s="4"/>
      <c r="AJ10" s="4" t="s">
        <v>7</v>
      </c>
    </row>
    <row r="11" spans="1:36" s="1" customFormat="1" ht="15.75">
      <c r="A11" s="5"/>
      <c r="AI11" s="2"/>
      <c r="AJ11" s="2" t="s">
        <v>8</v>
      </c>
    </row>
    <row r="12" spans="1:36" s="1" customFormat="1" ht="15.75">
      <c r="A12" s="5"/>
      <c r="AI12" s="2"/>
      <c r="AJ12" s="2" t="s">
        <v>9</v>
      </c>
    </row>
    <row r="13" s="1" customFormat="1" ht="16.5" customHeight="1">
      <c r="AJ13" s="6"/>
    </row>
    <row r="14" spans="1:23" s="1" customFormat="1" ht="61.5" customHeight="1">
      <c r="A14" s="122" t="s">
        <v>10</v>
      </c>
      <c r="B14" s="125" t="s">
        <v>11</v>
      </c>
      <c r="C14" s="128"/>
      <c r="D14" s="131" t="s">
        <v>12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27" t="s">
        <v>13</v>
      </c>
      <c r="O14" s="135"/>
      <c r="P14" s="135"/>
      <c r="Q14" s="135"/>
      <c r="R14" s="135"/>
      <c r="S14" s="135"/>
      <c r="T14" s="135"/>
      <c r="U14" s="135"/>
      <c r="V14" s="135"/>
      <c r="W14" s="130"/>
    </row>
    <row r="15" spans="1:24" s="1" customFormat="1" ht="18" customHeight="1">
      <c r="A15" s="123"/>
      <c r="B15" s="126"/>
      <c r="C15" s="129"/>
      <c r="D15" s="131" t="s">
        <v>14</v>
      </c>
      <c r="E15" s="132"/>
      <c r="F15" s="131" t="s">
        <v>15</v>
      </c>
      <c r="G15" s="132"/>
      <c r="H15" s="133" t="s">
        <v>16</v>
      </c>
      <c r="I15" s="133"/>
      <c r="J15" s="133" t="s">
        <v>17</v>
      </c>
      <c r="K15" s="133"/>
      <c r="L15" s="133" t="s">
        <v>18</v>
      </c>
      <c r="M15" s="133"/>
      <c r="N15" s="133" t="s">
        <v>14</v>
      </c>
      <c r="O15" s="133"/>
      <c r="P15" s="133" t="s">
        <v>15</v>
      </c>
      <c r="Q15" s="133"/>
      <c r="R15" s="133" t="s">
        <v>16</v>
      </c>
      <c r="S15" s="133"/>
      <c r="T15" s="133" t="s">
        <v>17</v>
      </c>
      <c r="U15" s="133"/>
      <c r="V15" s="133" t="s">
        <v>18</v>
      </c>
      <c r="W15" s="133"/>
      <c r="X15" s="113"/>
    </row>
    <row r="16" spans="1:23" s="1" customFormat="1" ht="92.25" customHeight="1">
      <c r="A16" s="123"/>
      <c r="B16" s="126"/>
      <c r="C16" s="129"/>
      <c r="D16" s="122" t="s">
        <v>19</v>
      </c>
      <c r="E16" s="122" t="s">
        <v>20</v>
      </c>
      <c r="F16" s="122" t="s">
        <v>21</v>
      </c>
      <c r="G16" s="122" t="s">
        <v>22</v>
      </c>
      <c r="H16" s="122" t="s">
        <v>21</v>
      </c>
      <c r="I16" s="122" t="s">
        <v>22</v>
      </c>
      <c r="J16" s="122" t="s">
        <v>21</v>
      </c>
      <c r="K16" s="122" t="s">
        <v>22</v>
      </c>
      <c r="L16" s="122" t="s">
        <v>21</v>
      </c>
      <c r="M16" s="122" t="s">
        <v>22</v>
      </c>
      <c r="N16" s="7" t="s">
        <v>19</v>
      </c>
      <c r="O16" s="7" t="s">
        <v>20</v>
      </c>
      <c r="P16" s="7" t="s">
        <v>21</v>
      </c>
      <c r="Q16" s="7" t="s">
        <v>22</v>
      </c>
      <c r="R16" s="7" t="s">
        <v>21</v>
      </c>
      <c r="S16" s="7" t="s">
        <v>22</v>
      </c>
      <c r="T16" s="7" t="s">
        <v>21</v>
      </c>
      <c r="U16" s="7" t="s">
        <v>22</v>
      </c>
      <c r="V16" s="7" t="s">
        <v>21</v>
      </c>
      <c r="W16" s="7" t="s">
        <v>22</v>
      </c>
    </row>
    <row r="17" spans="1:23" s="1" customFormat="1" ht="27.75" customHeight="1">
      <c r="A17" s="124"/>
      <c r="B17" s="127"/>
      <c r="C17" s="130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1" customFormat="1" ht="27.75" customHeight="1">
      <c r="A18" s="8"/>
      <c r="B18" s="9" t="s">
        <v>23</v>
      </c>
      <c r="C18" s="10"/>
      <c r="D18" s="11">
        <f aca="true" t="shared" si="0" ref="D18:W18">D19+D27+D165+D168</f>
        <v>1489.987</v>
      </c>
      <c r="E18" s="12">
        <f t="shared" si="0"/>
        <v>669.4899999999999</v>
      </c>
      <c r="F18" s="11">
        <f t="shared" si="0"/>
        <v>158.79700000000003</v>
      </c>
      <c r="G18" s="11">
        <f t="shared" si="0"/>
        <v>158.79700000000003</v>
      </c>
      <c r="H18" s="11">
        <f t="shared" si="0"/>
        <v>289.025</v>
      </c>
      <c r="I18" s="11">
        <f t="shared" si="0"/>
        <v>289.026</v>
      </c>
      <c r="J18" s="11">
        <f t="shared" si="0"/>
        <v>436.501</v>
      </c>
      <c r="K18" s="11">
        <f t="shared" si="0"/>
        <v>221.66699999999997</v>
      </c>
      <c r="L18" s="11">
        <f t="shared" si="0"/>
        <v>605.664</v>
      </c>
      <c r="M18" s="11">
        <f t="shared" si="0"/>
        <v>0</v>
      </c>
      <c r="N18" s="13">
        <f t="shared" si="0"/>
        <v>1311.2973</v>
      </c>
      <c r="O18" s="11">
        <f t="shared" si="0"/>
        <v>877.233</v>
      </c>
      <c r="P18" s="11">
        <f t="shared" si="0"/>
        <v>110.916</v>
      </c>
      <c r="Q18" s="11">
        <f t="shared" si="0"/>
        <v>110.91999999999999</v>
      </c>
      <c r="R18" s="11">
        <f t="shared" si="0"/>
        <v>341.339</v>
      </c>
      <c r="S18" s="11">
        <f t="shared" si="0"/>
        <v>447.01500000000004</v>
      </c>
      <c r="T18" s="11">
        <f t="shared" si="0"/>
        <v>313.41700000000003</v>
      </c>
      <c r="U18" s="11">
        <f t="shared" si="0"/>
        <v>319.29799999999994</v>
      </c>
      <c r="V18" s="13">
        <f t="shared" si="0"/>
        <v>545.6252999999999</v>
      </c>
      <c r="W18" s="13">
        <f t="shared" si="0"/>
        <v>0</v>
      </c>
    </row>
    <row r="19" spans="1:23" s="1" customFormat="1" ht="16.5" customHeight="1">
      <c r="A19" s="14">
        <v>1</v>
      </c>
      <c r="B19" s="15" t="s">
        <v>24</v>
      </c>
      <c r="C19" s="16"/>
      <c r="D19" s="17">
        <f aca="true" t="shared" si="1" ref="D19:W19">D20+D21+D22+D25+D26</f>
        <v>1408.552</v>
      </c>
      <c r="E19" s="17">
        <f t="shared" si="1"/>
        <v>638.1959999999999</v>
      </c>
      <c r="F19" s="17">
        <f t="shared" si="1"/>
        <v>145.518</v>
      </c>
      <c r="G19" s="17">
        <f t="shared" si="1"/>
        <v>145.518</v>
      </c>
      <c r="H19" s="17">
        <f t="shared" si="1"/>
        <v>279.957</v>
      </c>
      <c r="I19" s="17">
        <f t="shared" si="1"/>
        <v>279.725</v>
      </c>
      <c r="J19" s="17">
        <f t="shared" si="1"/>
        <v>423.953</v>
      </c>
      <c r="K19" s="17">
        <f t="shared" si="1"/>
        <v>212.95299999999997</v>
      </c>
      <c r="L19" s="17">
        <f t="shared" si="1"/>
        <v>559.124</v>
      </c>
      <c r="M19" s="17">
        <f t="shared" si="1"/>
        <v>0</v>
      </c>
      <c r="N19" s="17">
        <f t="shared" si="1"/>
        <v>1239.693</v>
      </c>
      <c r="O19" s="17">
        <f t="shared" si="1"/>
        <v>839.1179999999999</v>
      </c>
      <c r="P19" s="17">
        <f t="shared" si="1"/>
        <v>98.13199999999999</v>
      </c>
      <c r="Q19" s="17">
        <f t="shared" si="1"/>
        <v>98.13199999999999</v>
      </c>
      <c r="R19" s="17">
        <f t="shared" si="1"/>
        <v>340</v>
      </c>
      <c r="S19" s="17">
        <f t="shared" si="1"/>
        <v>445.153</v>
      </c>
      <c r="T19" s="17">
        <f t="shared" si="1"/>
        <v>299.05</v>
      </c>
      <c r="U19" s="17">
        <f t="shared" si="1"/>
        <v>295.83299999999997</v>
      </c>
      <c r="V19" s="17">
        <f t="shared" si="1"/>
        <v>502.51099999999997</v>
      </c>
      <c r="W19" s="17">
        <f t="shared" si="1"/>
        <v>0</v>
      </c>
    </row>
    <row r="20" spans="1:23" s="22" customFormat="1" ht="16.5" customHeight="1">
      <c r="A20" s="18" t="s">
        <v>25</v>
      </c>
      <c r="B20" s="19" t="s">
        <v>26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16.5" customHeight="1">
      <c r="A21" s="18" t="s">
        <v>27</v>
      </c>
      <c r="B21" s="19" t="s">
        <v>28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16.5" customHeight="1">
      <c r="A22" s="18" t="s">
        <v>29</v>
      </c>
      <c r="B22" s="19" t="s">
        <v>30</v>
      </c>
      <c r="C22" s="20"/>
      <c r="D22" s="21">
        <f aca="true" t="shared" si="2" ref="D22:W22">D23+D24</f>
        <v>1408.552</v>
      </c>
      <c r="E22" s="21">
        <f t="shared" si="2"/>
        <v>638.1959999999999</v>
      </c>
      <c r="F22" s="21">
        <f t="shared" si="2"/>
        <v>145.518</v>
      </c>
      <c r="G22" s="21">
        <f t="shared" si="2"/>
        <v>145.518</v>
      </c>
      <c r="H22" s="21">
        <f t="shared" si="2"/>
        <v>279.957</v>
      </c>
      <c r="I22" s="21">
        <f t="shared" si="2"/>
        <v>279.725</v>
      </c>
      <c r="J22" s="21">
        <f t="shared" si="2"/>
        <v>423.953</v>
      </c>
      <c r="K22" s="21">
        <f t="shared" si="2"/>
        <v>212.95299999999997</v>
      </c>
      <c r="L22" s="21">
        <f t="shared" si="2"/>
        <v>559.124</v>
      </c>
      <c r="M22" s="21">
        <f t="shared" si="2"/>
        <v>0</v>
      </c>
      <c r="N22" s="21">
        <f t="shared" si="2"/>
        <v>1239.693</v>
      </c>
      <c r="O22" s="21">
        <f t="shared" si="2"/>
        <v>839.1179999999999</v>
      </c>
      <c r="P22" s="21">
        <f t="shared" si="2"/>
        <v>98.13199999999999</v>
      </c>
      <c r="Q22" s="21">
        <f t="shared" si="2"/>
        <v>98.13199999999999</v>
      </c>
      <c r="R22" s="21">
        <f t="shared" si="2"/>
        <v>340</v>
      </c>
      <c r="S22" s="21">
        <f t="shared" si="2"/>
        <v>445.153</v>
      </c>
      <c r="T22" s="21">
        <f t="shared" si="2"/>
        <v>299.05</v>
      </c>
      <c r="U22" s="21">
        <f t="shared" si="2"/>
        <v>295.83299999999997</v>
      </c>
      <c r="V22" s="21">
        <f t="shared" si="2"/>
        <v>502.51099999999997</v>
      </c>
      <c r="W22" s="21">
        <f t="shared" si="2"/>
        <v>0</v>
      </c>
    </row>
    <row r="23" spans="1:23" s="1" customFormat="1" ht="25.5">
      <c r="A23" s="23">
        <v>1</v>
      </c>
      <c r="B23" s="24" t="s">
        <v>31</v>
      </c>
      <c r="C23" s="25" t="s">
        <v>32</v>
      </c>
      <c r="D23" s="27">
        <f>F23+H23+J23+L23</f>
        <v>293.8</v>
      </c>
      <c r="E23" s="27">
        <f>G23+I23+K23</f>
        <v>118.69</v>
      </c>
      <c r="F23" s="27">
        <v>1.387</v>
      </c>
      <c r="G23" s="27">
        <v>1.387</v>
      </c>
      <c r="H23" s="27">
        <v>39.37600000000002</v>
      </c>
      <c r="I23" s="27">
        <v>37.105</v>
      </c>
      <c r="J23" s="27">
        <v>97.515</v>
      </c>
      <c r="K23" s="27">
        <v>80.198</v>
      </c>
      <c r="L23" s="27">
        <v>155.522</v>
      </c>
      <c r="M23" s="27"/>
      <c r="N23" s="27">
        <f>P23+R23+T23+V23</f>
        <v>294.036</v>
      </c>
      <c r="O23" s="27">
        <f>Q23+S23+U23</f>
        <v>229.315</v>
      </c>
      <c r="P23" s="27">
        <v>1.068</v>
      </c>
      <c r="Q23" s="27">
        <v>1.068</v>
      </c>
      <c r="R23" s="27">
        <v>40</v>
      </c>
      <c r="S23" s="27">
        <v>137.93</v>
      </c>
      <c r="T23" s="27">
        <v>72.407</v>
      </c>
      <c r="U23" s="27">
        <v>90.317</v>
      </c>
      <c r="V23" s="27">
        <v>180.561</v>
      </c>
      <c r="W23" s="27"/>
    </row>
    <row r="24" spans="1:23" s="1" customFormat="1" ht="25.5">
      <c r="A24" s="23">
        <v>2</v>
      </c>
      <c r="B24" s="24" t="s">
        <v>33</v>
      </c>
      <c r="C24" s="25" t="s">
        <v>32</v>
      </c>
      <c r="D24" s="27">
        <f>F24+H24+J24+L24</f>
        <v>1114.752</v>
      </c>
      <c r="E24" s="27">
        <f>G24+I24+K24</f>
        <v>519.506</v>
      </c>
      <c r="F24" s="27">
        <v>144.131</v>
      </c>
      <c r="G24" s="27">
        <v>144.131</v>
      </c>
      <c r="H24" s="27">
        <v>240.581</v>
      </c>
      <c r="I24" s="27">
        <v>242.62</v>
      </c>
      <c r="J24" s="27">
        <v>326.438</v>
      </c>
      <c r="K24" s="27">
        <v>132.755</v>
      </c>
      <c r="L24" s="27">
        <v>403.602</v>
      </c>
      <c r="M24" s="27"/>
      <c r="N24" s="27">
        <f>P24+R24+T24+V24</f>
        <v>945.6569999999999</v>
      </c>
      <c r="O24" s="27">
        <f>Q24+S24+U24</f>
        <v>609.803</v>
      </c>
      <c r="P24" s="27">
        <v>97.064</v>
      </c>
      <c r="Q24" s="27">
        <v>97.064</v>
      </c>
      <c r="R24" s="27">
        <v>300</v>
      </c>
      <c r="S24" s="27">
        <v>307.223</v>
      </c>
      <c r="T24" s="27">
        <v>226.643</v>
      </c>
      <c r="U24" s="27">
        <v>205.516</v>
      </c>
      <c r="V24" s="27">
        <v>321.95</v>
      </c>
      <c r="W24" s="27"/>
    </row>
    <row r="25" spans="1:23" s="1" customFormat="1" ht="16.5" customHeight="1">
      <c r="A25" s="18" t="s">
        <v>34</v>
      </c>
      <c r="B25" s="29" t="s">
        <v>35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s="1" customFormat="1" ht="16.5" customHeight="1">
      <c r="A26" s="18" t="s">
        <v>36</v>
      </c>
      <c r="B26" s="32" t="s">
        <v>37</v>
      </c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s="1" customFormat="1" ht="16.5" customHeight="1">
      <c r="A27" s="14">
        <v>2</v>
      </c>
      <c r="B27" s="35" t="s">
        <v>38</v>
      </c>
      <c r="C27" s="36"/>
      <c r="D27" s="37">
        <f aca="true" t="shared" si="3" ref="D27:W27">D28+D43+D60+D106+D110+D126+D136+D141+D151</f>
        <v>72.06200000000001</v>
      </c>
      <c r="E27" s="37">
        <f t="shared" si="3"/>
        <v>22.96</v>
      </c>
      <c r="F27" s="37">
        <f t="shared" si="3"/>
        <v>10.681000000000001</v>
      </c>
      <c r="G27" s="37">
        <f t="shared" si="3"/>
        <v>10.681000000000001</v>
      </c>
      <c r="H27" s="37">
        <f t="shared" si="3"/>
        <v>3.7680000000000002</v>
      </c>
      <c r="I27" s="37">
        <f t="shared" si="3"/>
        <v>4.001</v>
      </c>
      <c r="J27" s="37">
        <f t="shared" si="3"/>
        <v>11.073</v>
      </c>
      <c r="K27" s="37">
        <f t="shared" si="3"/>
        <v>8.278</v>
      </c>
      <c r="L27" s="37">
        <f t="shared" si="3"/>
        <v>46.540000000000006</v>
      </c>
      <c r="M27" s="37">
        <f t="shared" si="3"/>
        <v>0</v>
      </c>
      <c r="N27" s="37">
        <f t="shared" si="3"/>
        <v>71.6043</v>
      </c>
      <c r="O27" s="37">
        <f t="shared" si="3"/>
        <v>38.115</v>
      </c>
      <c r="P27" s="37">
        <f t="shared" si="3"/>
        <v>12.784</v>
      </c>
      <c r="Q27" s="37">
        <f t="shared" si="3"/>
        <v>12.788</v>
      </c>
      <c r="R27" s="37">
        <f t="shared" si="3"/>
        <v>1.339</v>
      </c>
      <c r="S27" s="37">
        <f t="shared" si="3"/>
        <v>1.862</v>
      </c>
      <c r="T27" s="37">
        <f t="shared" si="3"/>
        <v>14.367</v>
      </c>
      <c r="U27" s="37">
        <f t="shared" si="3"/>
        <v>23.465</v>
      </c>
      <c r="V27" s="37">
        <f t="shared" si="3"/>
        <v>43.1143</v>
      </c>
      <c r="W27" s="37">
        <f t="shared" si="3"/>
        <v>0</v>
      </c>
    </row>
    <row r="28" spans="1:23" s="1" customFormat="1" ht="16.5" customHeight="1">
      <c r="A28" s="18" t="s">
        <v>39</v>
      </c>
      <c r="B28" s="32" t="s">
        <v>40</v>
      </c>
      <c r="C28" s="38"/>
      <c r="D28" s="31">
        <f aca="true" t="shared" si="4" ref="D28:W28">D29+D31+D33+D35+D38+D40</f>
        <v>0</v>
      </c>
      <c r="E28" s="31">
        <f t="shared" si="4"/>
        <v>0</v>
      </c>
      <c r="F28" s="31">
        <f t="shared" si="4"/>
        <v>0</v>
      </c>
      <c r="G28" s="31">
        <f t="shared" si="4"/>
        <v>0</v>
      </c>
      <c r="H28" s="31">
        <f t="shared" si="4"/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31">
        <f t="shared" si="4"/>
        <v>0</v>
      </c>
      <c r="Q28" s="31">
        <f t="shared" si="4"/>
        <v>0</v>
      </c>
      <c r="R28" s="31">
        <f t="shared" si="4"/>
        <v>0</v>
      </c>
      <c r="S28" s="31">
        <f t="shared" si="4"/>
        <v>0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0</v>
      </c>
    </row>
    <row r="29" spans="1:23" s="1" customFormat="1" ht="16.5" customHeight="1">
      <c r="A29" s="23">
        <v>1</v>
      </c>
      <c r="B29" s="39" t="s">
        <v>41</v>
      </c>
      <c r="C29" s="3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1" customFormat="1" ht="16.5" customHeight="1" hidden="1">
      <c r="A30" s="23"/>
      <c r="B30" s="40"/>
      <c r="C30" s="36" t="s">
        <v>42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1" customFormat="1" ht="16.5" customHeight="1">
      <c r="A31" s="23">
        <v>2</v>
      </c>
      <c r="B31" s="39" t="s">
        <v>43</v>
      </c>
      <c r="C31" s="3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s="1" customFormat="1" ht="16.5" customHeight="1" hidden="1">
      <c r="A32" s="23"/>
      <c r="B32" s="40"/>
      <c r="C32" s="36" t="s">
        <v>42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s="1" customFormat="1" ht="16.5" customHeight="1">
      <c r="A33" s="23">
        <v>3</v>
      </c>
      <c r="B33" s="39" t="s">
        <v>44</v>
      </c>
      <c r="C33" s="3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1" customFormat="1" ht="16.5" customHeight="1" hidden="1">
      <c r="A34" s="41"/>
      <c r="B34" s="40"/>
      <c r="C34" s="36" t="s">
        <v>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s="1" customFormat="1" ht="16.5" customHeight="1">
      <c r="A35" s="23">
        <v>4</v>
      </c>
      <c r="B35" s="39" t="s">
        <v>45</v>
      </c>
      <c r="C35" s="3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1" customFormat="1" ht="16.5" customHeight="1" hidden="1">
      <c r="A36" s="23"/>
      <c r="B36" s="39"/>
      <c r="C36" s="3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1" customFormat="1" ht="16.5" customHeight="1" hidden="1">
      <c r="A37" s="41"/>
      <c r="B37" s="40"/>
      <c r="C37" s="36" t="s">
        <v>42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s="1" customFormat="1" ht="16.5" customHeight="1">
      <c r="A38" s="23">
        <v>5</v>
      </c>
      <c r="B38" s="39" t="s">
        <v>46</v>
      </c>
      <c r="C38" s="3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1" customFormat="1" ht="16.5" customHeight="1" hidden="1">
      <c r="A39" s="41"/>
      <c r="B39" s="40"/>
      <c r="C39" s="36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s="1" customFormat="1" ht="16.5" customHeight="1">
      <c r="A40" s="23">
        <v>6</v>
      </c>
      <c r="B40" s="39" t="s">
        <v>47</v>
      </c>
      <c r="C40" s="38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1" customFormat="1" ht="16.5" customHeight="1" hidden="1">
      <c r="A41" s="23"/>
      <c r="B41" s="39"/>
      <c r="C41" s="36" t="s">
        <v>42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s="1" customFormat="1" ht="16.5" customHeight="1" hidden="1">
      <c r="A42" s="23"/>
      <c r="B42" s="40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s="1" customFormat="1" ht="16.5" customHeight="1">
      <c r="A43" s="18" t="s">
        <v>48</v>
      </c>
      <c r="B43" s="32" t="s">
        <v>49</v>
      </c>
      <c r="C43" s="38"/>
      <c r="D43" s="31">
        <f aca="true" t="shared" si="5" ref="D43:W44">D44</f>
        <v>7.575</v>
      </c>
      <c r="E43" s="31">
        <f t="shared" si="5"/>
        <v>4.0760000000000005</v>
      </c>
      <c r="F43" s="31">
        <f t="shared" si="5"/>
        <v>0.003</v>
      </c>
      <c r="G43" s="31">
        <f t="shared" si="5"/>
        <v>0.003</v>
      </c>
      <c r="H43" s="31">
        <f t="shared" si="5"/>
        <v>3.7680000000000002</v>
      </c>
      <c r="I43" s="31">
        <f t="shared" si="5"/>
        <v>3.742</v>
      </c>
      <c r="J43" s="31">
        <f t="shared" si="5"/>
        <v>3.804</v>
      </c>
      <c r="K43" s="31">
        <f t="shared" si="5"/>
        <v>0.331</v>
      </c>
      <c r="L43" s="31">
        <f t="shared" si="5"/>
        <v>0</v>
      </c>
      <c r="M43" s="31">
        <f t="shared" si="5"/>
        <v>0</v>
      </c>
      <c r="N43" s="31">
        <f t="shared" si="5"/>
        <v>12.377</v>
      </c>
      <c r="O43" s="31">
        <f t="shared" si="5"/>
        <v>12.377</v>
      </c>
      <c r="P43" s="31">
        <f t="shared" si="5"/>
        <v>12.377</v>
      </c>
      <c r="Q43" s="31">
        <f t="shared" si="5"/>
        <v>12.377</v>
      </c>
      <c r="R43" s="31">
        <f t="shared" si="5"/>
        <v>0</v>
      </c>
      <c r="S43" s="31">
        <f t="shared" si="5"/>
        <v>0</v>
      </c>
      <c r="T43" s="31">
        <f t="shared" si="5"/>
        <v>0</v>
      </c>
      <c r="U43" s="31">
        <f t="shared" si="5"/>
        <v>0</v>
      </c>
      <c r="V43" s="31">
        <f t="shared" si="5"/>
        <v>0</v>
      </c>
      <c r="W43" s="31">
        <f t="shared" si="5"/>
        <v>0</v>
      </c>
    </row>
    <row r="44" spans="1:23" s="1" customFormat="1" ht="16.5" customHeight="1">
      <c r="A44" s="23">
        <v>1</v>
      </c>
      <c r="B44" s="39" t="s">
        <v>41</v>
      </c>
      <c r="C44" s="38"/>
      <c r="D44" s="31">
        <f t="shared" si="5"/>
        <v>7.575</v>
      </c>
      <c r="E44" s="31">
        <f t="shared" si="5"/>
        <v>4.0760000000000005</v>
      </c>
      <c r="F44" s="31">
        <f t="shared" si="5"/>
        <v>0.003</v>
      </c>
      <c r="G44" s="31">
        <f t="shared" si="5"/>
        <v>0.003</v>
      </c>
      <c r="H44" s="31">
        <f t="shared" si="5"/>
        <v>3.7680000000000002</v>
      </c>
      <c r="I44" s="31">
        <f t="shared" si="5"/>
        <v>3.742</v>
      </c>
      <c r="J44" s="31">
        <f t="shared" si="5"/>
        <v>3.804</v>
      </c>
      <c r="K44" s="31">
        <f t="shared" si="5"/>
        <v>0.331</v>
      </c>
      <c r="L44" s="31">
        <f t="shared" si="5"/>
        <v>0</v>
      </c>
      <c r="M44" s="31">
        <f t="shared" si="5"/>
        <v>0</v>
      </c>
      <c r="N44" s="31">
        <f t="shared" si="5"/>
        <v>12.377</v>
      </c>
      <c r="O44" s="31">
        <f t="shared" si="5"/>
        <v>12.377</v>
      </c>
      <c r="P44" s="31">
        <f t="shared" si="5"/>
        <v>12.377</v>
      </c>
      <c r="Q44" s="31">
        <f t="shared" si="5"/>
        <v>12.377</v>
      </c>
      <c r="R44" s="31">
        <f t="shared" si="5"/>
        <v>0</v>
      </c>
      <c r="S44" s="31">
        <f t="shared" si="5"/>
        <v>0</v>
      </c>
      <c r="T44" s="31">
        <f t="shared" si="5"/>
        <v>0</v>
      </c>
      <c r="U44" s="31">
        <f t="shared" si="5"/>
        <v>0</v>
      </c>
      <c r="V44" s="31">
        <f t="shared" si="5"/>
        <v>0</v>
      </c>
      <c r="W44" s="31">
        <f t="shared" si="5"/>
        <v>0</v>
      </c>
    </row>
    <row r="45" spans="1:23" s="1" customFormat="1" ht="15.75">
      <c r="A45" s="42"/>
      <c r="B45" s="43" t="s">
        <v>50</v>
      </c>
      <c r="C45" s="25" t="s">
        <v>32</v>
      </c>
      <c r="D45" s="27">
        <f>F45+H45+J45+L45</f>
        <v>7.575</v>
      </c>
      <c r="E45" s="27">
        <f>G45+I45+K45</f>
        <v>4.0760000000000005</v>
      </c>
      <c r="F45" s="27">
        <v>0.003</v>
      </c>
      <c r="G45" s="27">
        <v>0.003</v>
      </c>
      <c r="H45" s="27">
        <v>3.7680000000000002</v>
      </c>
      <c r="I45" s="27">
        <v>3.742</v>
      </c>
      <c r="J45" s="27">
        <v>3.804</v>
      </c>
      <c r="K45" s="27">
        <v>0.331</v>
      </c>
      <c r="L45" s="27"/>
      <c r="M45" s="27"/>
      <c r="N45" s="27">
        <f>P45+R45+T45+V45</f>
        <v>12.377</v>
      </c>
      <c r="O45" s="27">
        <f>Q45+S45+U45</f>
        <v>12.377</v>
      </c>
      <c r="P45" s="27">
        <v>12.377</v>
      </c>
      <c r="Q45" s="27">
        <v>12.377</v>
      </c>
      <c r="R45" s="27"/>
      <c r="S45" s="27"/>
      <c r="T45" s="27"/>
      <c r="U45" s="27"/>
      <c r="V45" s="27"/>
      <c r="W45" s="27"/>
    </row>
    <row r="46" spans="1:23" s="1" customFormat="1" ht="16.5" customHeight="1" hidden="1">
      <c r="A46" s="42"/>
      <c r="B46" s="39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s="1" customFormat="1" ht="16.5" customHeight="1">
      <c r="A47" s="23">
        <v>2</v>
      </c>
      <c r="B47" s="39" t="s">
        <v>43</v>
      </c>
      <c r="C47" s="38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s="1" customFormat="1" ht="16.5" customHeight="1" hidden="1">
      <c r="A48" s="42"/>
      <c r="B48" s="39"/>
      <c r="C48" s="36" t="s">
        <v>42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s="1" customFormat="1" ht="16.5" customHeight="1" hidden="1">
      <c r="A49" s="42"/>
      <c r="B49" s="39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s="1" customFormat="1" ht="16.5" customHeight="1">
      <c r="A50" s="23">
        <v>3</v>
      </c>
      <c r="B50" s="39" t="s">
        <v>44</v>
      </c>
      <c r="C50" s="3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1" customFormat="1" ht="16.5" customHeight="1" hidden="1">
      <c r="A51" s="23"/>
      <c r="B51" s="39"/>
      <c r="C51" s="36" t="s">
        <v>42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s="1" customFormat="1" ht="16.5" customHeight="1" hidden="1">
      <c r="A52" s="23"/>
      <c r="B52" s="39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s="1" customFormat="1" ht="16.5" customHeight="1">
      <c r="A53" s="23">
        <v>4</v>
      </c>
      <c r="B53" s="39" t="s">
        <v>45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s="1" customFormat="1" ht="16.5" customHeight="1" hidden="1">
      <c r="A54" s="42"/>
      <c r="B54" s="39"/>
      <c r="C54" s="36" t="s">
        <v>42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s="1" customFormat="1" ht="16.5" customHeight="1">
      <c r="A55" s="23">
        <v>5</v>
      </c>
      <c r="B55" s="39" t="s">
        <v>46</v>
      </c>
      <c r="C55" s="3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s="1" customFormat="1" ht="16.5" customHeight="1" hidden="1">
      <c r="A56" s="23"/>
      <c r="B56" s="39"/>
      <c r="C56" s="36" t="s">
        <v>42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s="1" customFormat="1" ht="16.5" customHeight="1">
      <c r="A57" s="23">
        <v>6</v>
      </c>
      <c r="B57" s="39" t="s">
        <v>47</v>
      </c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s="1" customFormat="1" ht="16.5" customHeight="1" hidden="1">
      <c r="A58" s="42"/>
      <c r="B58" s="39"/>
      <c r="C58" s="36" t="s">
        <v>42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s="1" customFormat="1" ht="16.5" customHeight="1" hidden="1">
      <c r="A59" s="42"/>
      <c r="B59" s="44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s="1" customFormat="1" ht="16.5" customHeight="1">
      <c r="A60" s="18" t="s">
        <v>51</v>
      </c>
      <c r="B60" s="32" t="s">
        <v>52</v>
      </c>
      <c r="C60" s="38"/>
      <c r="D60" s="31">
        <f aca="true" t="shared" si="6" ref="D60:W60">D61+D64+D66+D70</f>
        <v>5.447000000000001</v>
      </c>
      <c r="E60" s="31">
        <f t="shared" si="6"/>
        <v>0.5040000000000001</v>
      </c>
      <c r="F60" s="31">
        <f t="shared" si="6"/>
        <v>0</v>
      </c>
      <c r="G60" s="31">
        <f t="shared" si="6"/>
        <v>0</v>
      </c>
      <c r="H60" s="31">
        <f t="shared" si="6"/>
        <v>0</v>
      </c>
      <c r="I60" s="31">
        <f t="shared" si="6"/>
        <v>0</v>
      </c>
      <c r="J60" s="31">
        <f t="shared" si="6"/>
        <v>0</v>
      </c>
      <c r="K60" s="31">
        <f t="shared" si="6"/>
        <v>0.5040000000000001</v>
      </c>
      <c r="L60" s="31">
        <f t="shared" si="6"/>
        <v>5.447000000000001</v>
      </c>
      <c r="M60" s="31">
        <f t="shared" si="6"/>
        <v>0</v>
      </c>
      <c r="N60" s="31">
        <f t="shared" si="6"/>
        <v>4.617000000000001</v>
      </c>
      <c r="O60" s="31">
        <f t="shared" si="6"/>
        <v>0.858</v>
      </c>
      <c r="P60" s="31">
        <f t="shared" si="6"/>
        <v>0</v>
      </c>
      <c r="Q60" s="31">
        <f t="shared" si="6"/>
        <v>0</v>
      </c>
      <c r="R60" s="31">
        <f t="shared" si="6"/>
        <v>0</v>
      </c>
      <c r="S60" s="31">
        <f t="shared" si="6"/>
        <v>0.42200000000000004</v>
      </c>
      <c r="T60" s="31">
        <f t="shared" si="6"/>
        <v>0.42500000000000016</v>
      </c>
      <c r="U60" s="31">
        <f t="shared" si="6"/>
        <v>0.436</v>
      </c>
      <c r="V60" s="31">
        <f t="shared" si="6"/>
        <v>4.192</v>
      </c>
      <c r="W60" s="31">
        <f t="shared" si="6"/>
        <v>0</v>
      </c>
    </row>
    <row r="61" spans="1:23" s="1" customFormat="1" ht="16.5" customHeight="1">
      <c r="A61" s="23">
        <v>1</v>
      </c>
      <c r="B61" s="39" t="s">
        <v>53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s="1" customFormat="1" ht="16.5" customHeight="1" hidden="1">
      <c r="A62" s="42"/>
      <c r="B62" s="39"/>
      <c r="C62" s="36" t="s">
        <v>54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s="1" customFormat="1" ht="16.5" customHeight="1" hidden="1">
      <c r="A63" s="42"/>
      <c r="B63" s="39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s="1" customFormat="1" ht="16.5" customHeight="1">
      <c r="A64" s="23">
        <v>2</v>
      </c>
      <c r="B64" s="39" t="s">
        <v>55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s="1" customFormat="1" ht="16.5" customHeight="1" hidden="1">
      <c r="A65" s="42"/>
      <c r="B65" s="39"/>
      <c r="C65" s="36" t="s">
        <v>54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s="1" customFormat="1" ht="15.75">
      <c r="A66" s="23">
        <v>3</v>
      </c>
      <c r="B66" s="39" t="s">
        <v>56</v>
      </c>
      <c r="C66" s="37"/>
      <c r="D66" s="37">
        <f aca="true" t="shared" si="7" ref="D66:W66">D67+D68+D69</f>
        <v>0.8260000000000001</v>
      </c>
      <c r="E66" s="37">
        <f t="shared" si="7"/>
        <v>0.033</v>
      </c>
      <c r="F66" s="37">
        <f t="shared" si="7"/>
        <v>0</v>
      </c>
      <c r="G66" s="37">
        <f t="shared" si="7"/>
        <v>0</v>
      </c>
      <c r="H66" s="37">
        <f t="shared" si="7"/>
        <v>0</v>
      </c>
      <c r="I66" s="37">
        <f t="shared" si="7"/>
        <v>0</v>
      </c>
      <c r="J66" s="37">
        <f t="shared" si="7"/>
        <v>0</v>
      </c>
      <c r="K66" s="37">
        <f t="shared" si="7"/>
        <v>0.033</v>
      </c>
      <c r="L66" s="37">
        <f t="shared" si="7"/>
        <v>0.8260000000000001</v>
      </c>
      <c r="M66" s="37">
        <f t="shared" si="7"/>
        <v>0</v>
      </c>
      <c r="N66" s="37">
        <f t="shared" si="7"/>
        <v>0.7000000000000001</v>
      </c>
      <c r="O66" s="37">
        <f t="shared" si="7"/>
        <v>0.033</v>
      </c>
      <c r="P66" s="37">
        <f t="shared" si="7"/>
        <v>0</v>
      </c>
      <c r="Q66" s="37">
        <f t="shared" si="7"/>
        <v>0</v>
      </c>
      <c r="R66" s="37">
        <f t="shared" si="7"/>
        <v>0</v>
      </c>
      <c r="S66" s="37">
        <f t="shared" si="7"/>
        <v>0.033</v>
      </c>
      <c r="T66" s="37">
        <f t="shared" si="7"/>
        <v>0.085</v>
      </c>
      <c r="U66" s="37">
        <f t="shared" si="7"/>
        <v>0</v>
      </c>
      <c r="V66" s="37">
        <f t="shared" si="7"/>
        <v>0.615</v>
      </c>
      <c r="W66" s="37">
        <f t="shared" si="7"/>
        <v>0</v>
      </c>
    </row>
    <row r="67" spans="1:23" s="1" customFormat="1" ht="38.25" hidden="1">
      <c r="A67" s="42"/>
      <c r="B67" s="24" t="s">
        <v>57</v>
      </c>
      <c r="C67" s="25" t="s">
        <v>32</v>
      </c>
      <c r="D67" s="27">
        <f>F67+H67+J67+L67</f>
        <v>0.177</v>
      </c>
      <c r="E67" s="27">
        <f>G67+I67+K67</f>
        <v>0.025</v>
      </c>
      <c r="F67" s="27"/>
      <c r="G67" s="27"/>
      <c r="H67" s="27"/>
      <c r="I67" s="27"/>
      <c r="J67" s="27"/>
      <c r="K67" s="27">
        <v>0.025</v>
      </c>
      <c r="L67" s="27">
        <v>0.177</v>
      </c>
      <c r="M67" s="27"/>
      <c r="N67" s="27">
        <f>P67+R67+T67+V67</f>
        <v>0.15</v>
      </c>
      <c r="O67" s="27">
        <f>Q67+S67+U67</f>
        <v>0.025</v>
      </c>
      <c r="P67" s="27"/>
      <c r="Q67" s="27"/>
      <c r="R67" s="27"/>
      <c r="S67" s="27">
        <v>0.025</v>
      </c>
      <c r="T67" s="27">
        <v>0.035</v>
      </c>
      <c r="U67" s="27"/>
      <c r="V67" s="26">
        <v>0.11499999999999999</v>
      </c>
      <c r="W67" s="27"/>
    </row>
    <row r="68" spans="1:23" s="1" customFormat="1" ht="51" hidden="1">
      <c r="A68" s="42"/>
      <c r="B68" s="24" t="s">
        <v>58</v>
      </c>
      <c r="C68" s="25" t="s">
        <v>32</v>
      </c>
      <c r="D68" s="27">
        <f>F68+H68+J68+L68</f>
        <v>0.649</v>
      </c>
      <c r="E68" s="27">
        <f>G68+I68+K68</f>
        <v>0.004</v>
      </c>
      <c r="F68" s="27"/>
      <c r="G68" s="27"/>
      <c r="H68" s="27"/>
      <c r="I68" s="27"/>
      <c r="J68" s="27"/>
      <c r="K68" s="27">
        <v>0.004</v>
      </c>
      <c r="L68" s="27">
        <v>0.649</v>
      </c>
      <c r="M68" s="27"/>
      <c r="N68" s="27">
        <f>P68+R68+T68+V68</f>
        <v>0.55</v>
      </c>
      <c r="O68" s="27">
        <f>Q68+S68+U68</f>
        <v>0.004</v>
      </c>
      <c r="P68" s="27"/>
      <c r="Q68" s="27"/>
      <c r="R68" s="27"/>
      <c r="S68" s="27">
        <v>0.004</v>
      </c>
      <c r="T68" s="27">
        <v>0.05</v>
      </c>
      <c r="U68" s="27"/>
      <c r="V68" s="26">
        <v>0.5</v>
      </c>
      <c r="W68" s="27"/>
    </row>
    <row r="69" spans="1:23" s="1" customFormat="1" ht="25.5" hidden="1">
      <c r="A69" s="42"/>
      <c r="B69" s="45" t="s">
        <v>59</v>
      </c>
      <c r="C69" s="25" t="s">
        <v>32</v>
      </c>
      <c r="D69" s="27">
        <f>F69+H69+J69+L69</f>
        <v>0</v>
      </c>
      <c r="E69" s="27">
        <f>G69+I69+K69</f>
        <v>0.004</v>
      </c>
      <c r="F69" s="27"/>
      <c r="G69" s="27"/>
      <c r="H69" s="27"/>
      <c r="I69" s="27"/>
      <c r="J69" s="27"/>
      <c r="K69" s="27">
        <v>0.004</v>
      </c>
      <c r="L69" s="27"/>
      <c r="M69" s="27"/>
      <c r="N69" s="27">
        <f>P69+R69+T69+V69</f>
        <v>0</v>
      </c>
      <c r="O69" s="27">
        <f>Q69+S69+U69</f>
        <v>0.004</v>
      </c>
      <c r="P69" s="27"/>
      <c r="Q69" s="27"/>
      <c r="R69" s="27"/>
      <c r="S69" s="27">
        <v>0.004</v>
      </c>
      <c r="T69" s="27"/>
      <c r="U69" s="27"/>
      <c r="V69" s="26">
        <v>0</v>
      </c>
      <c r="W69" s="27"/>
    </row>
    <row r="70" spans="1:23" s="1" customFormat="1" ht="15.75">
      <c r="A70" s="23">
        <v>4</v>
      </c>
      <c r="B70" s="39" t="s">
        <v>60</v>
      </c>
      <c r="C70" s="37"/>
      <c r="D70" s="37">
        <f aca="true" t="shared" si="8" ref="D70:W70">SUM(D71:D102)</f>
        <v>4.621</v>
      </c>
      <c r="E70" s="37">
        <f t="shared" si="8"/>
        <v>0.47100000000000014</v>
      </c>
      <c r="F70" s="37">
        <f t="shared" si="8"/>
        <v>0</v>
      </c>
      <c r="G70" s="37">
        <f t="shared" si="8"/>
        <v>0</v>
      </c>
      <c r="H70" s="37">
        <f t="shared" si="8"/>
        <v>0</v>
      </c>
      <c r="I70" s="37">
        <f t="shared" si="8"/>
        <v>0</v>
      </c>
      <c r="J70" s="37">
        <f t="shared" si="8"/>
        <v>0</v>
      </c>
      <c r="K70" s="37">
        <f t="shared" si="8"/>
        <v>0.47100000000000014</v>
      </c>
      <c r="L70" s="37">
        <f t="shared" si="8"/>
        <v>4.621</v>
      </c>
      <c r="M70" s="37">
        <f t="shared" si="8"/>
        <v>0</v>
      </c>
      <c r="N70" s="37">
        <f t="shared" si="8"/>
        <v>3.9170000000000007</v>
      </c>
      <c r="O70" s="37">
        <f t="shared" si="8"/>
        <v>0.825</v>
      </c>
      <c r="P70" s="37">
        <f t="shared" si="8"/>
        <v>0</v>
      </c>
      <c r="Q70" s="37">
        <f t="shared" si="8"/>
        <v>0</v>
      </c>
      <c r="R70" s="37">
        <f t="shared" si="8"/>
        <v>0</v>
      </c>
      <c r="S70" s="37">
        <f t="shared" si="8"/>
        <v>0.38900000000000007</v>
      </c>
      <c r="T70" s="37">
        <f t="shared" si="8"/>
        <v>0.34000000000000014</v>
      </c>
      <c r="U70" s="37">
        <f t="shared" si="8"/>
        <v>0.436</v>
      </c>
      <c r="V70" s="37">
        <f t="shared" si="8"/>
        <v>3.577</v>
      </c>
      <c r="W70" s="37">
        <f t="shared" si="8"/>
        <v>0</v>
      </c>
    </row>
    <row r="71" spans="1:23" s="1" customFormat="1" ht="25.5" hidden="1">
      <c r="A71" s="23"/>
      <c r="B71" s="45" t="s">
        <v>61</v>
      </c>
      <c r="C71" s="25" t="s">
        <v>32</v>
      </c>
      <c r="D71" s="27">
        <f aca="true" t="shared" si="9" ref="D71:D102">F71+H71+J71+L71</f>
        <v>0.045</v>
      </c>
      <c r="E71" s="27">
        <f aca="true" t="shared" si="10" ref="E71:E102">G71+I71+K71</f>
        <v>0.003</v>
      </c>
      <c r="F71" s="27"/>
      <c r="G71" s="27"/>
      <c r="H71" s="27"/>
      <c r="I71" s="27"/>
      <c r="J71" s="27"/>
      <c r="K71" s="27">
        <v>0.003</v>
      </c>
      <c r="L71" s="27">
        <v>0.045</v>
      </c>
      <c r="M71" s="27"/>
      <c r="N71" s="27">
        <f aca="true" t="shared" si="11" ref="N71:N102">P71+R71+T71+V71</f>
        <v>0.038</v>
      </c>
      <c r="O71" s="27">
        <f aca="true" t="shared" si="12" ref="O71:O102">Q71+S71+U71</f>
        <v>0.004</v>
      </c>
      <c r="P71" s="27"/>
      <c r="Q71" s="27"/>
      <c r="R71" s="27"/>
      <c r="S71" s="27">
        <v>0.004</v>
      </c>
      <c r="T71" s="26">
        <v>0.006</v>
      </c>
      <c r="U71" s="27"/>
      <c r="V71" s="26">
        <v>0.032</v>
      </c>
      <c r="W71" s="27"/>
    </row>
    <row r="72" spans="1:23" s="1" customFormat="1" ht="25.5" hidden="1">
      <c r="A72" s="23"/>
      <c r="B72" s="45" t="s">
        <v>62</v>
      </c>
      <c r="C72" s="25" t="s">
        <v>32</v>
      </c>
      <c r="D72" s="27">
        <f t="shared" si="9"/>
        <v>0.045</v>
      </c>
      <c r="E72" s="27">
        <f t="shared" si="10"/>
        <v>0.006</v>
      </c>
      <c r="F72" s="27"/>
      <c r="G72" s="27"/>
      <c r="H72" s="27"/>
      <c r="I72" s="27"/>
      <c r="J72" s="27"/>
      <c r="K72" s="27">
        <v>0.006</v>
      </c>
      <c r="L72" s="27">
        <v>0.045</v>
      </c>
      <c r="M72" s="27"/>
      <c r="N72" s="27">
        <f t="shared" si="11"/>
        <v>0.038</v>
      </c>
      <c r="O72" s="27">
        <f t="shared" si="12"/>
        <v>0.006</v>
      </c>
      <c r="P72" s="27"/>
      <c r="Q72" s="27"/>
      <c r="R72" s="27"/>
      <c r="S72" s="27">
        <v>0.006</v>
      </c>
      <c r="T72" s="26">
        <v>0.006</v>
      </c>
      <c r="U72" s="27"/>
      <c r="V72" s="26">
        <v>0.032</v>
      </c>
      <c r="W72" s="27"/>
    </row>
    <row r="73" spans="1:23" s="1" customFormat="1" ht="25.5" hidden="1">
      <c r="A73" s="23"/>
      <c r="B73" s="45" t="s">
        <v>63</v>
      </c>
      <c r="C73" s="25" t="s">
        <v>32</v>
      </c>
      <c r="D73" s="27">
        <f t="shared" si="9"/>
        <v>0.045</v>
      </c>
      <c r="E73" s="27">
        <f t="shared" si="10"/>
        <v>0.006</v>
      </c>
      <c r="F73" s="27"/>
      <c r="G73" s="27"/>
      <c r="H73" s="27"/>
      <c r="I73" s="27"/>
      <c r="J73" s="27"/>
      <c r="K73" s="27">
        <v>0.006</v>
      </c>
      <c r="L73" s="27">
        <v>0.045</v>
      </c>
      <c r="M73" s="27"/>
      <c r="N73" s="27">
        <f t="shared" si="11"/>
        <v>0.038</v>
      </c>
      <c r="O73" s="27">
        <f t="shared" si="12"/>
        <v>0.007</v>
      </c>
      <c r="P73" s="27"/>
      <c r="Q73" s="27"/>
      <c r="R73" s="27"/>
      <c r="S73" s="27">
        <v>0.007</v>
      </c>
      <c r="T73" s="26">
        <v>0.006</v>
      </c>
      <c r="U73" s="27"/>
      <c r="V73" s="26">
        <v>0.032</v>
      </c>
      <c r="W73" s="27"/>
    </row>
    <row r="74" spans="1:23" s="1" customFormat="1" ht="38.25" hidden="1">
      <c r="A74" s="23"/>
      <c r="B74" s="45" t="s">
        <v>64</v>
      </c>
      <c r="C74" s="25" t="s">
        <v>32</v>
      </c>
      <c r="D74" s="27">
        <f t="shared" si="9"/>
        <v>0.093</v>
      </c>
      <c r="E74" s="27">
        <f t="shared" si="10"/>
        <v>0.011</v>
      </c>
      <c r="F74" s="27"/>
      <c r="G74" s="27"/>
      <c r="H74" s="27"/>
      <c r="I74" s="27"/>
      <c r="J74" s="27"/>
      <c r="K74" s="27">
        <v>0.011</v>
      </c>
      <c r="L74" s="27">
        <v>0.093</v>
      </c>
      <c r="M74" s="27"/>
      <c r="N74" s="27">
        <f t="shared" si="11"/>
        <v>0.079</v>
      </c>
      <c r="O74" s="27">
        <f t="shared" si="12"/>
        <v>0.011</v>
      </c>
      <c r="P74" s="27"/>
      <c r="Q74" s="27"/>
      <c r="R74" s="27"/>
      <c r="S74" s="27">
        <v>0.011</v>
      </c>
      <c r="T74" s="26">
        <v>0.014</v>
      </c>
      <c r="U74" s="27"/>
      <c r="V74" s="26">
        <v>0.065</v>
      </c>
      <c r="W74" s="27"/>
    </row>
    <row r="75" spans="1:23" s="1" customFormat="1" ht="25.5" hidden="1">
      <c r="A75" s="23"/>
      <c r="B75" s="45" t="s">
        <v>65</v>
      </c>
      <c r="C75" s="25" t="s">
        <v>32</v>
      </c>
      <c r="D75" s="27">
        <f t="shared" si="9"/>
        <v>0.024</v>
      </c>
      <c r="E75" s="27">
        <f t="shared" si="10"/>
        <v>0.004</v>
      </c>
      <c r="F75" s="27"/>
      <c r="G75" s="27"/>
      <c r="H75" s="27"/>
      <c r="I75" s="27"/>
      <c r="J75" s="27"/>
      <c r="K75" s="27">
        <v>0.004</v>
      </c>
      <c r="L75" s="27">
        <v>0.024</v>
      </c>
      <c r="M75" s="27"/>
      <c r="N75" s="27">
        <f t="shared" si="11"/>
        <v>0.02</v>
      </c>
      <c r="O75" s="27">
        <f t="shared" si="12"/>
        <v>0.004</v>
      </c>
      <c r="P75" s="27"/>
      <c r="Q75" s="27"/>
      <c r="R75" s="27"/>
      <c r="S75" s="27">
        <v>0.004</v>
      </c>
      <c r="T75" s="26">
        <v>0.003</v>
      </c>
      <c r="U75" s="27"/>
      <c r="V75" s="26">
        <v>0.017</v>
      </c>
      <c r="W75" s="27"/>
    </row>
    <row r="76" spans="1:23" s="1" customFormat="1" ht="25.5" hidden="1">
      <c r="A76" s="23"/>
      <c r="B76" s="45" t="s">
        <v>66</v>
      </c>
      <c r="C76" s="25" t="s">
        <v>32</v>
      </c>
      <c r="D76" s="27">
        <f t="shared" si="9"/>
        <v>0.044</v>
      </c>
      <c r="E76" s="27">
        <f t="shared" si="10"/>
        <v>0.016</v>
      </c>
      <c r="F76" s="27"/>
      <c r="G76" s="27"/>
      <c r="H76" s="27"/>
      <c r="I76" s="27"/>
      <c r="J76" s="27"/>
      <c r="K76" s="27">
        <v>0.016</v>
      </c>
      <c r="L76" s="27">
        <v>0.044</v>
      </c>
      <c r="M76" s="27"/>
      <c r="N76" s="27">
        <f t="shared" si="11"/>
        <v>0.037</v>
      </c>
      <c r="O76" s="27">
        <f t="shared" si="12"/>
        <v>0.007</v>
      </c>
      <c r="P76" s="27"/>
      <c r="Q76" s="27"/>
      <c r="R76" s="27"/>
      <c r="S76" s="27">
        <v>0.007</v>
      </c>
      <c r="T76" s="26">
        <v>0.006</v>
      </c>
      <c r="U76" s="27"/>
      <c r="V76" s="26">
        <v>0.031</v>
      </c>
      <c r="W76" s="27"/>
    </row>
    <row r="77" spans="1:23" s="1" customFormat="1" ht="25.5" hidden="1">
      <c r="A77" s="23"/>
      <c r="B77" s="45" t="s">
        <v>67</v>
      </c>
      <c r="C77" s="25" t="s">
        <v>32</v>
      </c>
      <c r="D77" s="27">
        <f t="shared" si="9"/>
        <v>0.045</v>
      </c>
      <c r="E77" s="27">
        <f t="shared" si="10"/>
        <v>0.013000000000000001</v>
      </c>
      <c r="F77" s="27"/>
      <c r="G77" s="27"/>
      <c r="H77" s="27"/>
      <c r="I77" s="27"/>
      <c r="J77" s="27"/>
      <c r="K77" s="27">
        <v>0.013000000000000001</v>
      </c>
      <c r="L77" s="27">
        <v>0.045</v>
      </c>
      <c r="M77" s="27"/>
      <c r="N77" s="27">
        <f t="shared" si="11"/>
        <v>0.038</v>
      </c>
      <c r="O77" s="27">
        <f t="shared" si="12"/>
        <v>0.007</v>
      </c>
      <c r="P77" s="27"/>
      <c r="Q77" s="27"/>
      <c r="R77" s="27"/>
      <c r="S77" s="27">
        <v>0.007</v>
      </c>
      <c r="T77" s="26">
        <v>0.006</v>
      </c>
      <c r="U77" s="27"/>
      <c r="V77" s="26">
        <v>0.032</v>
      </c>
      <c r="W77" s="27"/>
    </row>
    <row r="78" spans="1:23" s="1" customFormat="1" ht="25.5" hidden="1">
      <c r="A78" s="23"/>
      <c r="B78" s="45" t="s">
        <v>68</v>
      </c>
      <c r="C78" s="25" t="s">
        <v>32</v>
      </c>
      <c r="D78" s="27">
        <f t="shared" si="9"/>
        <v>0.022</v>
      </c>
      <c r="E78" s="27">
        <f t="shared" si="10"/>
        <v>0.008</v>
      </c>
      <c r="F78" s="27"/>
      <c r="G78" s="27"/>
      <c r="H78" s="27"/>
      <c r="I78" s="27"/>
      <c r="J78" s="27"/>
      <c r="K78" s="27">
        <v>0.008</v>
      </c>
      <c r="L78" s="27">
        <v>0.022</v>
      </c>
      <c r="M78" s="27"/>
      <c r="N78" s="27">
        <f t="shared" si="11"/>
        <v>0.018</v>
      </c>
      <c r="O78" s="27">
        <f t="shared" si="12"/>
        <v>0.002</v>
      </c>
      <c r="P78" s="27"/>
      <c r="Q78" s="27"/>
      <c r="R78" s="27"/>
      <c r="S78" s="27">
        <v>0.002</v>
      </c>
      <c r="T78" s="26">
        <v>0.003</v>
      </c>
      <c r="U78" s="27"/>
      <c r="V78" s="26">
        <v>0.015</v>
      </c>
      <c r="W78" s="27"/>
    </row>
    <row r="79" spans="1:23" s="1" customFormat="1" ht="25.5" hidden="1">
      <c r="A79" s="23"/>
      <c r="B79" s="45" t="s">
        <v>69</v>
      </c>
      <c r="C79" s="25" t="s">
        <v>32</v>
      </c>
      <c r="D79" s="27">
        <f t="shared" si="9"/>
        <v>0.342</v>
      </c>
      <c r="E79" s="27">
        <f t="shared" si="10"/>
        <v>0.035</v>
      </c>
      <c r="F79" s="27"/>
      <c r="G79" s="27"/>
      <c r="H79" s="27"/>
      <c r="I79" s="27"/>
      <c r="J79" s="27"/>
      <c r="K79" s="27">
        <v>0.035</v>
      </c>
      <c r="L79" s="27">
        <v>0.342</v>
      </c>
      <c r="M79" s="27"/>
      <c r="N79" s="27">
        <f t="shared" si="11"/>
        <v>0.29</v>
      </c>
      <c r="O79" s="27">
        <f t="shared" si="12"/>
        <v>0.034</v>
      </c>
      <c r="P79" s="27"/>
      <c r="Q79" s="27"/>
      <c r="R79" s="27"/>
      <c r="S79" s="27">
        <v>0.034</v>
      </c>
      <c r="T79" s="26">
        <v>0.049</v>
      </c>
      <c r="U79" s="27"/>
      <c r="V79" s="26">
        <v>0.241</v>
      </c>
      <c r="W79" s="27"/>
    </row>
    <row r="80" spans="1:23" s="1" customFormat="1" ht="25.5" hidden="1">
      <c r="A80" s="23"/>
      <c r="B80" s="45" t="s">
        <v>70</v>
      </c>
      <c r="C80" s="25" t="s">
        <v>32</v>
      </c>
      <c r="D80" s="27">
        <f t="shared" si="9"/>
        <v>0.045</v>
      </c>
      <c r="E80" s="27">
        <f t="shared" si="10"/>
        <v>0.007</v>
      </c>
      <c r="F80" s="27"/>
      <c r="G80" s="27"/>
      <c r="H80" s="27"/>
      <c r="I80" s="27"/>
      <c r="J80" s="27"/>
      <c r="K80" s="27">
        <v>0.007</v>
      </c>
      <c r="L80" s="27">
        <v>0.045</v>
      </c>
      <c r="M80" s="27"/>
      <c r="N80" s="27">
        <f t="shared" si="11"/>
        <v>0.038</v>
      </c>
      <c r="O80" s="27">
        <f t="shared" si="12"/>
        <v>0.007</v>
      </c>
      <c r="P80" s="27"/>
      <c r="Q80" s="27"/>
      <c r="R80" s="27"/>
      <c r="S80" s="27">
        <v>0.007</v>
      </c>
      <c r="T80" s="26">
        <v>0.006</v>
      </c>
      <c r="U80" s="27"/>
      <c r="V80" s="26">
        <v>0.032</v>
      </c>
      <c r="W80" s="27"/>
    </row>
    <row r="81" spans="1:23" s="1" customFormat="1" ht="25.5" hidden="1">
      <c r="A81" s="23"/>
      <c r="B81" s="45" t="s">
        <v>71</v>
      </c>
      <c r="C81" s="25" t="s">
        <v>32</v>
      </c>
      <c r="D81" s="27">
        <f t="shared" si="9"/>
        <v>0.045</v>
      </c>
      <c r="E81" s="27">
        <f t="shared" si="10"/>
        <v>0.015</v>
      </c>
      <c r="F81" s="27"/>
      <c r="G81" s="27"/>
      <c r="H81" s="27"/>
      <c r="I81" s="27"/>
      <c r="J81" s="27"/>
      <c r="K81" s="27">
        <v>0.015</v>
      </c>
      <c r="L81" s="27">
        <v>0.045</v>
      </c>
      <c r="M81" s="27"/>
      <c r="N81" s="27">
        <f t="shared" si="11"/>
        <v>0.038</v>
      </c>
      <c r="O81" s="27">
        <f t="shared" si="12"/>
        <v>0.004</v>
      </c>
      <c r="P81" s="27"/>
      <c r="Q81" s="27"/>
      <c r="R81" s="27"/>
      <c r="S81" s="27">
        <v>0.004</v>
      </c>
      <c r="T81" s="26">
        <v>0.006</v>
      </c>
      <c r="U81" s="27"/>
      <c r="V81" s="26">
        <v>0.032</v>
      </c>
      <c r="W81" s="27"/>
    </row>
    <row r="82" spans="1:23" s="1" customFormat="1" ht="25.5" hidden="1">
      <c r="A82" s="23"/>
      <c r="B82" s="47" t="s">
        <v>72</v>
      </c>
      <c r="C82" s="25" t="s">
        <v>32</v>
      </c>
      <c r="D82" s="27">
        <f t="shared" si="9"/>
        <v>0.09</v>
      </c>
      <c r="E82" s="27">
        <f t="shared" si="10"/>
        <v>0.009</v>
      </c>
      <c r="F82" s="27"/>
      <c r="G82" s="27"/>
      <c r="H82" s="27"/>
      <c r="I82" s="27"/>
      <c r="J82" s="27"/>
      <c r="K82" s="27">
        <v>0.009</v>
      </c>
      <c r="L82" s="27">
        <v>0.09</v>
      </c>
      <c r="M82" s="27"/>
      <c r="N82" s="27">
        <f t="shared" si="11"/>
        <v>0.076</v>
      </c>
      <c r="O82" s="27">
        <f t="shared" si="12"/>
        <v>0.008</v>
      </c>
      <c r="P82" s="27"/>
      <c r="Q82" s="27"/>
      <c r="R82" s="27"/>
      <c r="S82" s="27">
        <v>0.008</v>
      </c>
      <c r="T82" s="26">
        <v>0.012</v>
      </c>
      <c r="U82" s="27"/>
      <c r="V82" s="26">
        <v>0.064</v>
      </c>
      <c r="W82" s="27"/>
    </row>
    <row r="83" spans="1:23" s="1" customFormat="1" ht="25.5" hidden="1">
      <c r="A83" s="23"/>
      <c r="B83" s="47" t="s">
        <v>73</v>
      </c>
      <c r="C83" s="25" t="s">
        <v>32</v>
      </c>
      <c r="D83" s="27">
        <f t="shared" si="9"/>
        <v>0.045</v>
      </c>
      <c r="E83" s="27">
        <f t="shared" si="10"/>
        <v>0.004</v>
      </c>
      <c r="F83" s="27"/>
      <c r="G83" s="27"/>
      <c r="H83" s="27"/>
      <c r="I83" s="27"/>
      <c r="J83" s="27"/>
      <c r="K83" s="27">
        <v>0.004</v>
      </c>
      <c r="L83" s="27">
        <v>0.045</v>
      </c>
      <c r="M83" s="27"/>
      <c r="N83" s="27">
        <f t="shared" si="11"/>
        <v>0.038</v>
      </c>
      <c r="O83" s="27">
        <f t="shared" si="12"/>
        <v>0.004</v>
      </c>
      <c r="P83" s="27"/>
      <c r="Q83" s="27"/>
      <c r="R83" s="27"/>
      <c r="S83" s="27">
        <v>0.004</v>
      </c>
      <c r="T83" s="26">
        <v>0.006</v>
      </c>
      <c r="U83" s="27"/>
      <c r="V83" s="26">
        <v>0.032</v>
      </c>
      <c r="W83" s="27"/>
    </row>
    <row r="84" spans="1:23" s="1" customFormat="1" ht="25.5" hidden="1">
      <c r="A84" s="23"/>
      <c r="B84" s="45" t="s">
        <v>74</v>
      </c>
      <c r="C84" s="25" t="s">
        <v>32</v>
      </c>
      <c r="D84" s="27">
        <f t="shared" si="9"/>
        <v>0.057</v>
      </c>
      <c r="E84" s="27">
        <f t="shared" si="10"/>
        <v>0.006</v>
      </c>
      <c r="F84" s="27"/>
      <c r="G84" s="27"/>
      <c r="H84" s="27"/>
      <c r="I84" s="27"/>
      <c r="J84" s="27"/>
      <c r="K84" s="27">
        <v>0.006</v>
      </c>
      <c r="L84" s="27">
        <v>0.057</v>
      </c>
      <c r="M84" s="27"/>
      <c r="N84" s="27">
        <f t="shared" si="11"/>
        <v>0.048</v>
      </c>
      <c r="O84" s="27">
        <f t="shared" si="12"/>
        <v>0.006</v>
      </c>
      <c r="P84" s="27"/>
      <c r="Q84" s="27"/>
      <c r="R84" s="27"/>
      <c r="S84" s="27">
        <v>0.006</v>
      </c>
      <c r="T84" s="26">
        <v>0.008</v>
      </c>
      <c r="U84" s="27"/>
      <c r="V84" s="26">
        <v>0.04</v>
      </c>
      <c r="W84" s="27"/>
    </row>
    <row r="85" spans="1:23" s="1" customFormat="1" ht="38.25" hidden="1">
      <c r="A85" s="23"/>
      <c r="B85" s="47" t="s">
        <v>75</v>
      </c>
      <c r="C85" s="25" t="s">
        <v>32</v>
      </c>
      <c r="D85" s="27">
        <f t="shared" si="9"/>
        <v>0.093</v>
      </c>
      <c r="E85" s="27">
        <f t="shared" si="10"/>
        <v>0.012</v>
      </c>
      <c r="F85" s="27"/>
      <c r="G85" s="27"/>
      <c r="H85" s="27"/>
      <c r="I85" s="27"/>
      <c r="J85" s="27"/>
      <c r="K85" s="27">
        <v>0.012</v>
      </c>
      <c r="L85" s="27">
        <v>0.093</v>
      </c>
      <c r="M85" s="27"/>
      <c r="N85" s="27">
        <f t="shared" si="11"/>
        <v>0.079</v>
      </c>
      <c r="O85" s="27">
        <f t="shared" si="12"/>
        <v>0.012</v>
      </c>
      <c r="P85" s="27"/>
      <c r="Q85" s="27"/>
      <c r="R85" s="27"/>
      <c r="S85" s="27">
        <v>0.012</v>
      </c>
      <c r="T85" s="27">
        <v>0.013</v>
      </c>
      <c r="U85" s="27"/>
      <c r="V85" s="26">
        <v>0.066</v>
      </c>
      <c r="W85" s="27"/>
    </row>
    <row r="86" spans="1:23" s="1" customFormat="1" ht="38.25" hidden="1">
      <c r="A86" s="23"/>
      <c r="B86" s="47" t="s">
        <v>76</v>
      </c>
      <c r="C86" s="25" t="s">
        <v>32</v>
      </c>
      <c r="D86" s="27">
        <f t="shared" si="9"/>
        <v>0.24</v>
      </c>
      <c r="E86" s="27">
        <f t="shared" si="10"/>
        <v>0.025</v>
      </c>
      <c r="F86" s="27"/>
      <c r="G86" s="27"/>
      <c r="H86" s="27"/>
      <c r="I86" s="27"/>
      <c r="J86" s="27"/>
      <c r="K86" s="27">
        <v>0.025</v>
      </c>
      <c r="L86" s="27">
        <v>0.24</v>
      </c>
      <c r="M86" s="27"/>
      <c r="N86" s="27">
        <f t="shared" si="11"/>
        <v>0.203</v>
      </c>
      <c r="O86" s="27">
        <f t="shared" si="12"/>
        <v>0.024</v>
      </c>
      <c r="P86" s="27"/>
      <c r="Q86" s="27"/>
      <c r="R86" s="27"/>
      <c r="S86" s="27">
        <v>0.024</v>
      </c>
      <c r="T86" s="27">
        <v>0.031</v>
      </c>
      <c r="U86" s="27"/>
      <c r="V86" s="26">
        <v>0.17200000000000001</v>
      </c>
      <c r="W86" s="27"/>
    </row>
    <row r="87" spans="1:23" s="1" customFormat="1" ht="25.5" hidden="1">
      <c r="A87" s="23"/>
      <c r="B87" s="47" t="s">
        <v>77</v>
      </c>
      <c r="C87" s="25" t="s">
        <v>32</v>
      </c>
      <c r="D87" s="27">
        <f t="shared" si="9"/>
        <v>0.067</v>
      </c>
      <c r="E87" s="27">
        <f t="shared" si="10"/>
        <v>0.01</v>
      </c>
      <c r="F87" s="27"/>
      <c r="G87" s="27"/>
      <c r="H87" s="27"/>
      <c r="I87" s="27"/>
      <c r="J87" s="27"/>
      <c r="K87" s="27">
        <v>0.01</v>
      </c>
      <c r="L87" s="27">
        <v>0.067</v>
      </c>
      <c r="M87" s="27"/>
      <c r="N87" s="27">
        <f t="shared" si="11"/>
        <v>0.057</v>
      </c>
      <c r="O87" s="27">
        <f t="shared" si="12"/>
        <v>0.01</v>
      </c>
      <c r="P87" s="27"/>
      <c r="Q87" s="27"/>
      <c r="R87" s="27"/>
      <c r="S87" s="27">
        <v>0.01</v>
      </c>
      <c r="T87" s="27">
        <v>0.008</v>
      </c>
      <c r="U87" s="27"/>
      <c r="V87" s="26">
        <v>0.049</v>
      </c>
      <c r="W87" s="27"/>
    </row>
    <row r="88" spans="1:23" s="1" customFormat="1" ht="38.25" hidden="1">
      <c r="A88" s="23"/>
      <c r="B88" s="47" t="s">
        <v>78</v>
      </c>
      <c r="C88" s="25" t="s">
        <v>32</v>
      </c>
      <c r="D88" s="27">
        <f t="shared" si="9"/>
        <v>0.244</v>
      </c>
      <c r="E88" s="27">
        <f t="shared" si="10"/>
        <v>0.025</v>
      </c>
      <c r="F88" s="27"/>
      <c r="G88" s="27"/>
      <c r="H88" s="27"/>
      <c r="I88" s="27"/>
      <c r="J88" s="27"/>
      <c r="K88" s="27">
        <v>0.025</v>
      </c>
      <c r="L88" s="27">
        <v>0.244</v>
      </c>
      <c r="M88" s="27"/>
      <c r="N88" s="27">
        <f t="shared" si="11"/>
        <v>0.207</v>
      </c>
      <c r="O88" s="27">
        <f t="shared" si="12"/>
        <v>0.024</v>
      </c>
      <c r="P88" s="27"/>
      <c r="Q88" s="27"/>
      <c r="R88" s="27"/>
      <c r="S88" s="27">
        <v>0.024</v>
      </c>
      <c r="T88" s="27">
        <v>0.031</v>
      </c>
      <c r="U88" s="27"/>
      <c r="V88" s="26">
        <v>0.176</v>
      </c>
      <c r="W88" s="27"/>
    </row>
    <row r="89" spans="1:23" s="1" customFormat="1" ht="38.25" hidden="1">
      <c r="A89" s="23"/>
      <c r="B89" s="47" t="s">
        <v>79</v>
      </c>
      <c r="C89" s="25" t="s">
        <v>32</v>
      </c>
      <c r="D89" s="27">
        <f t="shared" si="9"/>
        <v>0.094</v>
      </c>
      <c r="E89" s="27">
        <f t="shared" si="10"/>
        <v>0.012</v>
      </c>
      <c r="F89" s="27"/>
      <c r="G89" s="27"/>
      <c r="H89" s="27"/>
      <c r="I89" s="27"/>
      <c r="J89" s="27"/>
      <c r="K89" s="27">
        <v>0.012</v>
      </c>
      <c r="L89" s="27">
        <v>0.094</v>
      </c>
      <c r="M89" s="27"/>
      <c r="N89" s="27">
        <f t="shared" si="11"/>
        <v>0.079</v>
      </c>
      <c r="O89" s="27">
        <f t="shared" si="12"/>
        <v>0.012</v>
      </c>
      <c r="P89" s="27"/>
      <c r="Q89" s="27"/>
      <c r="R89" s="27"/>
      <c r="S89" s="27">
        <v>0.012</v>
      </c>
      <c r="T89" s="27">
        <v>0.012</v>
      </c>
      <c r="U89" s="27"/>
      <c r="V89" s="26">
        <v>0.067</v>
      </c>
      <c r="W89" s="27"/>
    </row>
    <row r="90" spans="1:23" s="1" customFormat="1" ht="38.25" hidden="1">
      <c r="A90" s="23"/>
      <c r="B90" s="47" t="s">
        <v>80</v>
      </c>
      <c r="C90" s="25" t="s">
        <v>32</v>
      </c>
      <c r="D90" s="27">
        <f t="shared" si="9"/>
        <v>0.066</v>
      </c>
      <c r="E90" s="27">
        <f t="shared" si="10"/>
        <v>0.016</v>
      </c>
      <c r="F90" s="27"/>
      <c r="G90" s="27"/>
      <c r="H90" s="27"/>
      <c r="I90" s="27"/>
      <c r="J90" s="27"/>
      <c r="K90" s="27">
        <v>0.016</v>
      </c>
      <c r="L90" s="27">
        <v>0.066</v>
      </c>
      <c r="M90" s="27"/>
      <c r="N90" s="27">
        <f t="shared" si="11"/>
        <v>0.056</v>
      </c>
      <c r="O90" s="27">
        <f t="shared" si="12"/>
        <v>0.045000000000000005</v>
      </c>
      <c r="P90" s="27"/>
      <c r="Q90" s="27"/>
      <c r="R90" s="27"/>
      <c r="S90" s="27">
        <v>0.01</v>
      </c>
      <c r="T90" s="27">
        <v>0.009</v>
      </c>
      <c r="U90" s="27">
        <v>0.035</v>
      </c>
      <c r="V90" s="26">
        <v>0.047</v>
      </c>
      <c r="W90" s="27"/>
    </row>
    <row r="91" spans="1:23" s="1" customFormat="1" ht="38.25" hidden="1">
      <c r="A91" s="23"/>
      <c r="B91" s="47" t="s">
        <v>81</v>
      </c>
      <c r="C91" s="25" t="s">
        <v>32</v>
      </c>
      <c r="D91" s="27">
        <f t="shared" si="9"/>
        <v>0.033</v>
      </c>
      <c r="E91" s="27">
        <f t="shared" si="10"/>
        <v>0.007</v>
      </c>
      <c r="F91" s="27"/>
      <c r="G91" s="27"/>
      <c r="H91" s="27"/>
      <c r="I91" s="27"/>
      <c r="J91" s="27"/>
      <c r="K91" s="27">
        <v>0.007</v>
      </c>
      <c r="L91" s="27">
        <v>0.033</v>
      </c>
      <c r="M91" s="27"/>
      <c r="N91" s="27">
        <f t="shared" si="11"/>
        <v>0.028</v>
      </c>
      <c r="O91" s="27">
        <f t="shared" si="12"/>
        <v>0.02</v>
      </c>
      <c r="P91" s="27"/>
      <c r="Q91" s="27"/>
      <c r="R91" s="27"/>
      <c r="S91" s="27">
        <v>0.005</v>
      </c>
      <c r="T91" s="27">
        <v>0.004</v>
      </c>
      <c r="U91" s="27">
        <v>0.015</v>
      </c>
      <c r="V91" s="26">
        <v>0.024</v>
      </c>
      <c r="W91" s="27"/>
    </row>
    <row r="92" spans="1:23" s="1" customFormat="1" ht="38.25" hidden="1">
      <c r="A92" s="23"/>
      <c r="B92" s="47" t="s">
        <v>82</v>
      </c>
      <c r="C92" s="25" t="s">
        <v>32</v>
      </c>
      <c r="D92" s="27">
        <f t="shared" si="9"/>
        <v>0.066</v>
      </c>
      <c r="E92" s="27">
        <f t="shared" si="10"/>
        <v>0.012</v>
      </c>
      <c r="F92" s="27"/>
      <c r="G92" s="27"/>
      <c r="H92" s="27"/>
      <c r="I92" s="27"/>
      <c r="J92" s="27"/>
      <c r="K92" s="27">
        <v>0.012</v>
      </c>
      <c r="L92" s="27">
        <v>0.066</v>
      </c>
      <c r="M92" s="27"/>
      <c r="N92" s="27">
        <f t="shared" si="11"/>
        <v>0.056</v>
      </c>
      <c r="O92" s="27">
        <f t="shared" si="12"/>
        <v>0.028999999999999998</v>
      </c>
      <c r="P92" s="27"/>
      <c r="Q92" s="27"/>
      <c r="R92" s="27"/>
      <c r="S92" s="27">
        <v>0.01</v>
      </c>
      <c r="T92" s="27">
        <v>0.008</v>
      </c>
      <c r="U92" s="27">
        <v>0.019</v>
      </c>
      <c r="V92" s="26">
        <v>0.048</v>
      </c>
      <c r="W92" s="27"/>
    </row>
    <row r="93" spans="1:23" s="1" customFormat="1" ht="38.25" hidden="1">
      <c r="A93" s="23"/>
      <c r="B93" s="47" t="s">
        <v>83</v>
      </c>
      <c r="C93" s="25" t="s">
        <v>32</v>
      </c>
      <c r="D93" s="27">
        <f t="shared" si="9"/>
        <v>0.091</v>
      </c>
      <c r="E93" s="27">
        <f t="shared" si="10"/>
        <v>0.016</v>
      </c>
      <c r="F93" s="27"/>
      <c r="G93" s="27"/>
      <c r="H93" s="27"/>
      <c r="I93" s="27"/>
      <c r="J93" s="27"/>
      <c r="K93" s="27">
        <v>0.016</v>
      </c>
      <c r="L93" s="27">
        <v>0.091</v>
      </c>
      <c r="M93" s="27"/>
      <c r="N93" s="27">
        <f t="shared" si="11"/>
        <v>0.077</v>
      </c>
      <c r="O93" s="27">
        <f t="shared" si="12"/>
        <v>0.034999999999999996</v>
      </c>
      <c r="P93" s="27"/>
      <c r="Q93" s="27"/>
      <c r="R93" s="27"/>
      <c r="S93" s="27">
        <v>0.013</v>
      </c>
      <c r="T93" s="27">
        <v>0.012</v>
      </c>
      <c r="U93" s="27">
        <v>0.022</v>
      </c>
      <c r="V93" s="26">
        <v>0.065</v>
      </c>
      <c r="W93" s="27"/>
    </row>
    <row r="94" spans="1:23" s="1" customFormat="1" ht="38.25" hidden="1">
      <c r="A94" s="23"/>
      <c r="B94" s="47" t="s">
        <v>84</v>
      </c>
      <c r="C94" s="25" t="s">
        <v>32</v>
      </c>
      <c r="D94" s="27">
        <f t="shared" si="9"/>
        <v>0.058</v>
      </c>
      <c r="E94" s="27">
        <f t="shared" si="10"/>
        <v>0.009</v>
      </c>
      <c r="F94" s="27"/>
      <c r="G94" s="27"/>
      <c r="H94" s="27"/>
      <c r="I94" s="27"/>
      <c r="J94" s="27"/>
      <c r="K94" s="27">
        <v>0.009</v>
      </c>
      <c r="L94" s="27">
        <v>0.058</v>
      </c>
      <c r="M94" s="27"/>
      <c r="N94" s="27">
        <f t="shared" si="11"/>
        <v>0.049</v>
      </c>
      <c r="O94" s="27">
        <f t="shared" si="12"/>
        <v>0.009</v>
      </c>
      <c r="P94" s="27"/>
      <c r="Q94" s="27"/>
      <c r="R94" s="27"/>
      <c r="S94" s="27">
        <v>0.009</v>
      </c>
      <c r="T94" s="27">
        <v>0.007</v>
      </c>
      <c r="U94" s="27"/>
      <c r="V94" s="26">
        <v>0.042</v>
      </c>
      <c r="W94" s="27"/>
    </row>
    <row r="95" spans="1:23" s="1" customFormat="1" ht="51" hidden="1">
      <c r="A95" s="23"/>
      <c r="B95" s="47" t="s">
        <v>85</v>
      </c>
      <c r="C95" s="25" t="s">
        <v>32</v>
      </c>
      <c r="D95" s="27">
        <f t="shared" si="9"/>
        <v>0.083</v>
      </c>
      <c r="E95" s="27">
        <f t="shared" si="10"/>
        <v>0.018</v>
      </c>
      <c r="F95" s="27"/>
      <c r="G95" s="27"/>
      <c r="H95" s="27"/>
      <c r="I95" s="27"/>
      <c r="J95" s="27"/>
      <c r="K95" s="27">
        <v>0.018</v>
      </c>
      <c r="L95" s="27">
        <v>0.083</v>
      </c>
      <c r="M95" s="27"/>
      <c r="N95" s="27">
        <f t="shared" si="11"/>
        <v>0.07</v>
      </c>
      <c r="O95" s="27">
        <f t="shared" si="12"/>
        <v>0.04</v>
      </c>
      <c r="P95" s="27"/>
      <c r="Q95" s="27"/>
      <c r="R95" s="27"/>
      <c r="S95" s="27">
        <v>0.012</v>
      </c>
      <c r="T95" s="27">
        <v>0.011</v>
      </c>
      <c r="U95" s="27">
        <v>0.028</v>
      </c>
      <c r="V95" s="26">
        <v>0.05900000000000001</v>
      </c>
      <c r="W95" s="27"/>
    </row>
    <row r="96" spans="1:23" s="1" customFormat="1" ht="51" hidden="1">
      <c r="A96" s="23"/>
      <c r="B96" s="47" t="s">
        <v>86</v>
      </c>
      <c r="C96" s="25" t="s">
        <v>32</v>
      </c>
      <c r="D96" s="27">
        <f t="shared" si="9"/>
        <v>0.083</v>
      </c>
      <c r="E96" s="27">
        <f t="shared" si="10"/>
        <v>0.012</v>
      </c>
      <c r="F96" s="27"/>
      <c r="G96" s="27"/>
      <c r="H96" s="27"/>
      <c r="I96" s="27"/>
      <c r="J96" s="27"/>
      <c r="K96" s="27">
        <v>0.012</v>
      </c>
      <c r="L96" s="27">
        <v>0.083</v>
      </c>
      <c r="M96" s="27"/>
      <c r="N96" s="27">
        <f t="shared" si="11"/>
        <v>0.07</v>
      </c>
      <c r="O96" s="27">
        <f t="shared" si="12"/>
        <v>0.012</v>
      </c>
      <c r="P96" s="27"/>
      <c r="Q96" s="27"/>
      <c r="R96" s="27"/>
      <c r="S96" s="27">
        <v>0.012</v>
      </c>
      <c r="T96" s="27">
        <v>0.011</v>
      </c>
      <c r="U96" s="27"/>
      <c r="V96" s="26">
        <v>0.05900000000000001</v>
      </c>
      <c r="W96" s="27"/>
    </row>
    <row r="97" spans="1:23" s="1" customFormat="1" ht="38.25" hidden="1">
      <c r="A97" s="23"/>
      <c r="B97" s="47" t="s">
        <v>87</v>
      </c>
      <c r="C97" s="25" t="s">
        <v>32</v>
      </c>
      <c r="D97" s="27">
        <f t="shared" si="9"/>
        <v>0.058</v>
      </c>
      <c r="E97" s="27">
        <f t="shared" si="10"/>
        <v>0.009</v>
      </c>
      <c r="F97" s="27"/>
      <c r="G97" s="27"/>
      <c r="H97" s="27"/>
      <c r="I97" s="27"/>
      <c r="J97" s="27"/>
      <c r="K97" s="27">
        <v>0.009</v>
      </c>
      <c r="L97" s="27">
        <v>0.058</v>
      </c>
      <c r="M97" s="27"/>
      <c r="N97" s="27">
        <f t="shared" si="11"/>
        <v>0.049</v>
      </c>
      <c r="O97" s="27">
        <f t="shared" si="12"/>
        <v>0.009</v>
      </c>
      <c r="P97" s="27"/>
      <c r="Q97" s="27"/>
      <c r="R97" s="27"/>
      <c r="S97" s="27">
        <v>0.009</v>
      </c>
      <c r="T97" s="27">
        <v>0.007</v>
      </c>
      <c r="U97" s="27"/>
      <c r="V97" s="26">
        <v>0.042</v>
      </c>
      <c r="W97" s="27"/>
    </row>
    <row r="98" spans="1:23" s="1" customFormat="1" ht="25.5" hidden="1">
      <c r="A98" s="23"/>
      <c r="B98" s="24" t="s">
        <v>88</v>
      </c>
      <c r="C98" s="25" t="s">
        <v>32</v>
      </c>
      <c r="D98" s="27">
        <f t="shared" si="9"/>
        <v>0.089</v>
      </c>
      <c r="E98" s="27">
        <f t="shared" si="10"/>
        <v>0.011</v>
      </c>
      <c r="F98" s="27"/>
      <c r="G98" s="27"/>
      <c r="H98" s="27"/>
      <c r="I98" s="27"/>
      <c r="J98" s="27"/>
      <c r="K98" s="27">
        <v>0.011</v>
      </c>
      <c r="L98" s="27">
        <v>0.089</v>
      </c>
      <c r="M98" s="27"/>
      <c r="N98" s="27">
        <f t="shared" si="11"/>
        <v>0.08</v>
      </c>
      <c r="O98" s="27">
        <f t="shared" si="12"/>
        <v>0.004</v>
      </c>
      <c r="P98" s="27"/>
      <c r="Q98" s="27"/>
      <c r="R98" s="27"/>
      <c r="S98" s="27">
        <v>0.004</v>
      </c>
      <c r="T98" s="27">
        <v>0.016</v>
      </c>
      <c r="U98" s="27"/>
      <c r="V98" s="26">
        <v>0.064</v>
      </c>
      <c r="W98" s="27"/>
    </row>
    <row r="99" spans="1:23" s="1" customFormat="1" ht="25.5" hidden="1">
      <c r="A99" s="42"/>
      <c r="B99" s="24" t="s">
        <v>89</v>
      </c>
      <c r="C99" s="25" t="s">
        <v>32</v>
      </c>
      <c r="D99" s="27">
        <f t="shared" si="9"/>
        <v>0.027</v>
      </c>
      <c r="E99" s="27">
        <f t="shared" si="10"/>
        <v>0.007</v>
      </c>
      <c r="F99" s="27"/>
      <c r="G99" s="27"/>
      <c r="H99" s="27"/>
      <c r="I99" s="27"/>
      <c r="J99" s="27"/>
      <c r="K99" s="27">
        <v>0.007</v>
      </c>
      <c r="L99" s="27">
        <v>0.027</v>
      </c>
      <c r="M99" s="27"/>
      <c r="N99" s="27">
        <f t="shared" si="11"/>
        <v>0.023</v>
      </c>
      <c r="O99" s="27">
        <f t="shared" si="12"/>
        <v>0.001</v>
      </c>
      <c r="P99" s="27"/>
      <c r="Q99" s="27"/>
      <c r="R99" s="27"/>
      <c r="S99" s="27">
        <v>0.001</v>
      </c>
      <c r="T99" s="27">
        <v>0.003</v>
      </c>
      <c r="U99" s="27"/>
      <c r="V99" s="26">
        <v>0.02</v>
      </c>
      <c r="W99" s="27"/>
    </row>
    <row r="100" spans="1:23" s="1" customFormat="1" ht="38.25" hidden="1">
      <c r="A100" s="42"/>
      <c r="B100" s="24" t="s">
        <v>90</v>
      </c>
      <c r="C100" s="25" t="s">
        <v>32</v>
      </c>
      <c r="D100" s="27">
        <f t="shared" si="9"/>
        <v>2.242</v>
      </c>
      <c r="E100" s="27">
        <f t="shared" si="10"/>
        <v>0.11</v>
      </c>
      <c r="F100" s="27"/>
      <c r="G100" s="27"/>
      <c r="H100" s="27"/>
      <c r="I100" s="27"/>
      <c r="J100" s="27"/>
      <c r="K100" s="27">
        <v>0.11</v>
      </c>
      <c r="L100" s="27">
        <v>2.242</v>
      </c>
      <c r="M100" s="27"/>
      <c r="N100" s="27">
        <f t="shared" si="11"/>
        <v>1.9000000000000001</v>
      </c>
      <c r="O100" s="27">
        <f t="shared" si="12"/>
        <v>0.111</v>
      </c>
      <c r="P100" s="27"/>
      <c r="Q100" s="27"/>
      <c r="R100" s="27"/>
      <c r="S100" s="27">
        <v>0.111</v>
      </c>
      <c r="T100" s="27">
        <v>0.02</v>
      </c>
      <c r="U100" s="27"/>
      <c r="V100" s="26">
        <v>1.8800000000000001</v>
      </c>
      <c r="W100" s="27"/>
    </row>
    <row r="101" spans="1:23" s="1" customFormat="1" ht="25.5" hidden="1">
      <c r="A101" s="42"/>
      <c r="B101" s="48" t="s">
        <v>91</v>
      </c>
      <c r="C101" s="25" t="s">
        <v>32</v>
      </c>
      <c r="D101" s="27">
        <f t="shared" si="9"/>
        <v>0</v>
      </c>
      <c r="E101" s="27">
        <f t="shared" si="10"/>
        <v>0.013</v>
      </c>
      <c r="F101" s="27"/>
      <c r="G101" s="27"/>
      <c r="H101" s="27"/>
      <c r="I101" s="27"/>
      <c r="J101" s="27"/>
      <c r="K101" s="27">
        <v>0.013</v>
      </c>
      <c r="L101" s="27"/>
      <c r="M101" s="27"/>
      <c r="N101" s="27">
        <f t="shared" si="11"/>
        <v>0</v>
      </c>
      <c r="O101" s="27">
        <f t="shared" si="12"/>
        <v>0.241</v>
      </c>
      <c r="P101" s="27"/>
      <c r="Q101" s="27"/>
      <c r="R101" s="27"/>
      <c r="S101" s="27"/>
      <c r="T101" s="27"/>
      <c r="U101" s="27">
        <v>0.241</v>
      </c>
      <c r="V101" s="26"/>
      <c r="W101" s="27">
        <v>0</v>
      </c>
    </row>
    <row r="102" spans="1:23" s="1" customFormat="1" ht="25.5" hidden="1">
      <c r="A102" s="42"/>
      <c r="B102" s="45" t="s">
        <v>92</v>
      </c>
      <c r="C102" s="25" t="s">
        <v>32</v>
      </c>
      <c r="D102" s="27">
        <f t="shared" si="9"/>
        <v>0</v>
      </c>
      <c r="E102" s="27">
        <f t="shared" si="10"/>
        <v>0.004</v>
      </c>
      <c r="F102" s="27"/>
      <c r="G102" s="27"/>
      <c r="H102" s="27"/>
      <c r="I102" s="27"/>
      <c r="J102" s="27"/>
      <c r="K102" s="27">
        <v>0.004</v>
      </c>
      <c r="L102" s="27"/>
      <c r="M102" s="27"/>
      <c r="N102" s="27">
        <f t="shared" si="11"/>
        <v>0</v>
      </c>
      <c r="O102" s="27">
        <f t="shared" si="12"/>
        <v>0.076</v>
      </c>
      <c r="P102" s="27"/>
      <c r="Q102" s="27"/>
      <c r="R102" s="27"/>
      <c r="S102" s="27"/>
      <c r="T102" s="27"/>
      <c r="U102" s="27">
        <v>0.076</v>
      </c>
      <c r="V102" s="26"/>
      <c r="W102" s="27">
        <v>0</v>
      </c>
    </row>
    <row r="103" spans="1:23" s="1" customFormat="1" ht="15.75">
      <c r="A103" s="23">
        <v>5</v>
      </c>
      <c r="B103" s="39" t="s">
        <v>93</v>
      </c>
      <c r="C103" s="42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3" s="1" customFormat="1" ht="15.75" customHeight="1" hidden="1">
      <c r="A104" s="23"/>
      <c r="B104" s="39"/>
      <c r="C104" s="36" t="s">
        <v>94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s="1" customFormat="1" ht="16.5" customHeight="1" hidden="1">
      <c r="A105" s="42"/>
      <c r="B105" s="44"/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s="1" customFormat="1" ht="16.5" customHeight="1">
      <c r="A106" s="18" t="s">
        <v>95</v>
      </c>
      <c r="B106" s="50" t="s">
        <v>96</v>
      </c>
      <c r="C106" s="51"/>
      <c r="D106" s="52">
        <f aca="true" t="shared" si="13" ref="D106:W106">D107</f>
        <v>1.214</v>
      </c>
      <c r="E106" s="52">
        <f t="shared" si="13"/>
        <v>0.261</v>
      </c>
      <c r="F106" s="52">
        <f t="shared" si="13"/>
        <v>0</v>
      </c>
      <c r="G106" s="52">
        <f t="shared" si="13"/>
        <v>0</v>
      </c>
      <c r="H106" s="52">
        <f t="shared" si="13"/>
        <v>0</v>
      </c>
      <c r="I106" s="52">
        <f t="shared" si="13"/>
        <v>0.039</v>
      </c>
      <c r="J106" s="52">
        <f t="shared" si="13"/>
        <v>0.017</v>
      </c>
      <c r="K106" s="52">
        <f t="shared" si="13"/>
        <v>0.222</v>
      </c>
      <c r="L106" s="52">
        <f t="shared" si="13"/>
        <v>1.197</v>
      </c>
      <c r="M106" s="52">
        <f t="shared" si="13"/>
        <v>0</v>
      </c>
      <c r="N106" s="52">
        <f t="shared" si="13"/>
        <v>1.029</v>
      </c>
      <c r="O106" s="52">
        <f t="shared" si="13"/>
        <v>1.265</v>
      </c>
      <c r="P106" s="52">
        <f t="shared" si="13"/>
        <v>0.003</v>
      </c>
      <c r="Q106" s="52">
        <f t="shared" si="13"/>
        <v>0.007</v>
      </c>
      <c r="R106" s="52">
        <f t="shared" si="13"/>
        <v>0</v>
      </c>
      <c r="S106" s="52">
        <f t="shared" si="13"/>
        <v>0.046</v>
      </c>
      <c r="T106" s="52">
        <f t="shared" si="13"/>
        <v>0</v>
      </c>
      <c r="U106" s="52">
        <f t="shared" si="13"/>
        <v>1.212</v>
      </c>
      <c r="V106" s="52">
        <f t="shared" si="13"/>
        <v>1.026</v>
      </c>
      <c r="W106" s="52">
        <f t="shared" si="13"/>
        <v>0</v>
      </c>
    </row>
    <row r="107" spans="1:23" s="1" customFormat="1" ht="16.5" customHeight="1">
      <c r="A107" s="23">
        <v>1</v>
      </c>
      <c r="B107" s="39" t="s">
        <v>97</v>
      </c>
      <c r="C107" s="37"/>
      <c r="D107" s="37">
        <f aca="true" t="shared" si="14" ref="D107:W107">D108+D109</f>
        <v>1.214</v>
      </c>
      <c r="E107" s="37">
        <f t="shared" si="14"/>
        <v>0.261</v>
      </c>
      <c r="F107" s="37">
        <f t="shared" si="14"/>
        <v>0</v>
      </c>
      <c r="G107" s="37">
        <f t="shared" si="14"/>
        <v>0</v>
      </c>
      <c r="H107" s="37">
        <f t="shared" si="14"/>
        <v>0</v>
      </c>
      <c r="I107" s="37">
        <f t="shared" si="14"/>
        <v>0.039</v>
      </c>
      <c r="J107" s="37">
        <f t="shared" si="14"/>
        <v>0.017</v>
      </c>
      <c r="K107" s="37">
        <f t="shared" si="14"/>
        <v>0.222</v>
      </c>
      <c r="L107" s="37">
        <f t="shared" si="14"/>
        <v>1.197</v>
      </c>
      <c r="M107" s="37">
        <f t="shared" si="14"/>
        <v>0</v>
      </c>
      <c r="N107" s="37">
        <f t="shared" si="14"/>
        <v>1.029</v>
      </c>
      <c r="O107" s="37">
        <f t="shared" si="14"/>
        <v>1.265</v>
      </c>
      <c r="P107" s="37">
        <f t="shared" si="14"/>
        <v>0.003</v>
      </c>
      <c r="Q107" s="37">
        <f t="shared" si="14"/>
        <v>0.007</v>
      </c>
      <c r="R107" s="37">
        <f t="shared" si="14"/>
        <v>0</v>
      </c>
      <c r="S107" s="37">
        <f t="shared" si="14"/>
        <v>0.046</v>
      </c>
      <c r="T107" s="37">
        <f t="shared" si="14"/>
        <v>0</v>
      </c>
      <c r="U107" s="37">
        <f t="shared" si="14"/>
        <v>1.212</v>
      </c>
      <c r="V107" s="37">
        <f t="shared" si="14"/>
        <v>1.026</v>
      </c>
      <c r="W107" s="37">
        <f t="shared" si="14"/>
        <v>0</v>
      </c>
    </row>
    <row r="108" spans="1:23" s="1" customFormat="1" ht="25.5" hidden="1">
      <c r="A108" s="42"/>
      <c r="B108" s="53" t="s">
        <v>98</v>
      </c>
      <c r="C108" s="25" t="s">
        <v>32</v>
      </c>
      <c r="D108" s="27">
        <f>F108+H108+J108+L108</f>
        <v>0</v>
      </c>
      <c r="E108" s="27">
        <f>G108+I108+K108</f>
        <v>0</v>
      </c>
      <c r="F108" s="27"/>
      <c r="G108" s="27"/>
      <c r="H108" s="27"/>
      <c r="I108" s="27"/>
      <c r="J108" s="27"/>
      <c r="K108" s="27"/>
      <c r="L108" s="27"/>
      <c r="M108" s="27"/>
      <c r="N108" s="27">
        <f>P108+R108+T108+V108</f>
        <v>0</v>
      </c>
      <c r="O108" s="27">
        <f>Q108+S108+U108</f>
        <v>0.012</v>
      </c>
      <c r="P108" s="27"/>
      <c r="Q108" s="27">
        <v>0.004</v>
      </c>
      <c r="R108" s="27"/>
      <c r="S108" s="27">
        <v>0.004</v>
      </c>
      <c r="T108" s="27"/>
      <c r="U108" s="27">
        <v>0.004</v>
      </c>
      <c r="V108" s="27"/>
      <c r="W108" s="27"/>
    </row>
    <row r="109" spans="1:23" s="1" customFormat="1" ht="45" hidden="1">
      <c r="A109" s="42"/>
      <c r="B109" s="54" t="s">
        <v>99</v>
      </c>
      <c r="C109" s="25" t="s">
        <v>32</v>
      </c>
      <c r="D109" s="27">
        <f>F109+H109+J109+L109</f>
        <v>1.214</v>
      </c>
      <c r="E109" s="27">
        <f>G109+I109+K109</f>
        <v>0.261</v>
      </c>
      <c r="F109" s="27"/>
      <c r="G109" s="27"/>
      <c r="H109" s="27"/>
      <c r="I109" s="27">
        <v>0.039</v>
      </c>
      <c r="J109" s="27">
        <v>0.017</v>
      </c>
      <c r="K109" s="27">
        <v>0.222</v>
      </c>
      <c r="L109" s="27">
        <v>1.197</v>
      </c>
      <c r="M109" s="27"/>
      <c r="N109" s="27">
        <f>P109+R109+T109+V109</f>
        <v>1.029</v>
      </c>
      <c r="O109" s="27">
        <f>Q109+S109+U109</f>
        <v>1.253</v>
      </c>
      <c r="P109" s="27">
        <v>0.003</v>
      </c>
      <c r="Q109" s="27">
        <v>0.003</v>
      </c>
      <c r="R109" s="27"/>
      <c r="S109" s="27">
        <v>0.042</v>
      </c>
      <c r="T109" s="27"/>
      <c r="U109" s="27">
        <v>1.208</v>
      </c>
      <c r="V109" s="27">
        <v>1.026</v>
      </c>
      <c r="W109" s="27"/>
    </row>
    <row r="110" spans="1:23" s="1" customFormat="1" ht="16.5" customHeight="1">
      <c r="A110" s="18" t="s">
        <v>100</v>
      </c>
      <c r="B110" s="50" t="s">
        <v>101</v>
      </c>
      <c r="C110" s="51"/>
      <c r="D110" s="27">
        <f aca="true" t="shared" si="15" ref="D110:W110">D120</f>
        <v>10.68</v>
      </c>
      <c r="E110" s="27">
        <f t="shared" si="15"/>
        <v>0.015</v>
      </c>
      <c r="F110" s="27">
        <f t="shared" si="15"/>
        <v>0</v>
      </c>
      <c r="G110" s="27">
        <f t="shared" si="15"/>
        <v>0</v>
      </c>
      <c r="H110" s="27">
        <f t="shared" si="15"/>
        <v>0</v>
      </c>
      <c r="I110" s="27">
        <f t="shared" si="15"/>
        <v>0</v>
      </c>
      <c r="J110" s="27">
        <f t="shared" si="15"/>
        <v>0</v>
      </c>
      <c r="K110" s="27">
        <f t="shared" si="15"/>
        <v>0.015</v>
      </c>
      <c r="L110" s="27">
        <f t="shared" si="15"/>
        <v>10.68</v>
      </c>
      <c r="M110" s="27">
        <f t="shared" si="15"/>
        <v>0</v>
      </c>
      <c r="N110" s="27">
        <f t="shared" si="15"/>
        <v>9.0513</v>
      </c>
      <c r="O110" s="27">
        <f t="shared" si="15"/>
        <v>9.453</v>
      </c>
      <c r="P110" s="27">
        <f t="shared" si="15"/>
        <v>0.116</v>
      </c>
      <c r="Q110" s="27">
        <f t="shared" si="15"/>
        <v>0.116</v>
      </c>
      <c r="R110" s="27">
        <f t="shared" si="15"/>
        <v>0</v>
      </c>
      <c r="S110" s="27">
        <f t="shared" si="15"/>
        <v>0</v>
      </c>
      <c r="T110" s="27">
        <f t="shared" si="15"/>
        <v>0</v>
      </c>
      <c r="U110" s="27">
        <f t="shared" si="15"/>
        <v>9.337</v>
      </c>
      <c r="V110" s="27">
        <f t="shared" si="15"/>
        <v>8.9353</v>
      </c>
      <c r="W110" s="27">
        <f t="shared" si="15"/>
        <v>0</v>
      </c>
    </row>
    <row r="111" spans="1:23" s="1" customFormat="1" ht="16.5" customHeight="1">
      <c r="A111" s="23">
        <v>1</v>
      </c>
      <c r="B111" s="39" t="s">
        <v>102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s="1" customFormat="1" ht="16.5" customHeight="1" hidden="1">
      <c r="A112" s="42"/>
      <c r="B112" s="39"/>
      <c r="C112" s="36" t="s">
        <v>42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s="1" customFormat="1" ht="16.5" customHeight="1" hidden="1">
      <c r="A113" s="42"/>
      <c r="B113" s="39"/>
      <c r="C113" s="5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1" customFormat="1" ht="16.5" customHeight="1">
      <c r="A114" s="56">
        <v>2</v>
      </c>
      <c r="B114" s="39" t="s">
        <v>103</v>
      </c>
      <c r="C114" s="5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s="1" customFormat="1" ht="16.5" customHeight="1" hidden="1">
      <c r="A115" s="42"/>
      <c r="B115" s="39"/>
      <c r="C115" s="36" t="s">
        <v>42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s="1" customFormat="1" ht="16.5" customHeight="1" hidden="1">
      <c r="A116" s="42"/>
      <c r="B116" s="39"/>
      <c r="C116" s="5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s="1" customFormat="1" ht="16.5" customHeight="1">
      <c r="A117" s="23">
        <v>3</v>
      </c>
      <c r="B117" s="57" t="s">
        <v>104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s="1" customFormat="1" ht="15.75" hidden="1">
      <c r="A118" s="42"/>
      <c r="B118" s="39"/>
      <c r="C118" s="36" t="s">
        <v>42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s="1" customFormat="1" ht="16.5" customHeight="1" hidden="1">
      <c r="A119" s="42"/>
      <c r="B119" s="39"/>
      <c r="C119" s="5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s="1" customFormat="1" ht="16.5" customHeight="1">
      <c r="A120" s="23">
        <v>4</v>
      </c>
      <c r="B120" s="57" t="s">
        <v>105</v>
      </c>
      <c r="C120" s="58"/>
      <c r="D120" s="37">
        <f aca="true" t="shared" si="16" ref="D120:W120">D121+D122</f>
        <v>10.68</v>
      </c>
      <c r="E120" s="37">
        <f t="shared" si="16"/>
        <v>0.015</v>
      </c>
      <c r="F120" s="37">
        <f t="shared" si="16"/>
        <v>0</v>
      </c>
      <c r="G120" s="37">
        <f t="shared" si="16"/>
        <v>0</v>
      </c>
      <c r="H120" s="37">
        <f t="shared" si="16"/>
        <v>0</v>
      </c>
      <c r="I120" s="37">
        <f t="shared" si="16"/>
        <v>0</v>
      </c>
      <c r="J120" s="37">
        <f t="shared" si="16"/>
        <v>0</v>
      </c>
      <c r="K120" s="37">
        <f t="shared" si="16"/>
        <v>0.015</v>
      </c>
      <c r="L120" s="37">
        <f t="shared" si="16"/>
        <v>10.68</v>
      </c>
      <c r="M120" s="37">
        <f t="shared" si="16"/>
        <v>0</v>
      </c>
      <c r="N120" s="37">
        <f t="shared" si="16"/>
        <v>9.0513</v>
      </c>
      <c r="O120" s="37">
        <f t="shared" si="16"/>
        <v>9.453</v>
      </c>
      <c r="P120" s="37">
        <f t="shared" si="16"/>
        <v>0.116</v>
      </c>
      <c r="Q120" s="37">
        <f t="shared" si="16"/>
        <v>0.116</v>
      </c>
      <c r="R120" s="37">
        <f t="shared" si="16"/>
        <v>0</v>
      </c>
      <c r="S120" s="37">
        <f t="shared" si="16"/>
        <v>0</v>
      </c>
      <c r="T120" s="37">
        <f t="shared" si="16"/>
        <v>0</v>
      </c>
      <c r="U120" s="37">
        <f t="shared" si="16"/>
        <v>9.337</v>
      </c>
      <c r="V120" s="37">
        <f t="shared" si="16"/>
        <v>8.9353</v>
      </c>
      <c r="W120" s="37">
        <f t="shared" si="16"/>
        <v>0</v>
      </c>
    </row>
    <row r="121" spans="1:23" s="1" customFormat="1" ht="30" hidden="1">
      <c r="A121" s="42"/>
      <c r="B121" s="59" t="s">
        <v>106</v>
      </c>
      <c r="C121" s="25" t="s">
        <v>32</v>
      </c>
      <c r="D121" s="27">
        <f>F121+H121+J121+L121</f>
        <v>10.68</v>
      </c>
      <c r="E121" s="27">
        <f>G121+I121+K121</f>
        <v>0.015</v>
      </c>
      <c r="F121" s="27"/>
      <c r="G121" s="27"/>
      <c r="H121" s="27"/>
      <c r="I121" s="27"/>
      <c r="J121" s="27"/>
      <c r="K121" s="27">
        <v>0.015</v>
      </c>
      <c r="L121" s="27">
        <v>10.68</v>
      </c>
      <c r="M121" s="27"/>
      <c r="N121" s="27">
        <f>P121+R121+T121+V121</f>
        <v>9.0513</v>
      </c>
      <c r="O121" s="27">
        <f>Q121+S121+U121</f>
        <v>9.453</v>
      </c>
      <c r="P121" s="27">
        <v>0.116</v>
      </c>
      <c r="Q121" s="27">
        <v>0.116</v>
      </c>
      <c r="R121" s="27"/>
      <c r="S121" s="27"/>
      <c r="T121" s="27"/>
      <c r="U121" s="27">
        <v>9.337</v>
      </c>
      <c r="V121" s="60">
        <v>8.9353</v>
      </c>
      <c r="W121" s="27"/>
    </row>
    <row r="122" spans="1:23" s="1" customFormat="1" ht="16.5" customHeight="1" hidden="1">
      <c r="A122" s="42"/>
      <c r="B122" s="39"/>
      <c r="C122" s="55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s="1" customFormat="1" ht="16.5" customHeight="1">
      <c r="A123" s="23">
        <v>5</v>
      </c>
      <c r="B123" s="57" t="s">
        <v>107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</row>
    <row r="124" spans="1:23" s="1" customFormat="1" ht="16.5" customHeight="1" hidden="1">
      <c r="A124" s="42"/>
      <c r="B124" s="61"/>
      <c r="C124" s="36" t="s">
        <v>42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s="1" customFormat="1" ht="16.5" customHeight="1" hidden="1">
      <c r="A125" s="42"/>
      <c r="B125" s="50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s="1" customFormat="1" ht="16.5" customHeight="1">
      <c r="A126" s="18" t="s">
        <v>108</v>
      </c>
      <c r="B126" s="50" t="s">
        <v>109</v>
      </c>
      <c r="C126" s="51"/>
      <c r="D126" s="52">
        <f aca="true" t="shared" si="17" ref="D126:W126">D133</f>
        <v>5.865</v>
      </c>
      <c r="E126" s="52">
        <f t="shared" si="17"/>
        <v>2.665</v>
      </c>
      <c r="F126" s="52">
        <f t="shared" si="17"/>
        <v>0</v>
      </c>
      <c r="G126" s="52">
        <f t="shared" si="17"/>
        <v>0</v>
      </c>
      <c r="H126" s="52">
        <f t="shared" si="17"/>
        <v>0</v>
      </c>
      <c r="I126" s="52">
        <f t="shared" si="17"/>
        <v>0.14</v>
      </c>
      <c r="J126" s="52">
        <f t="shared" si="17"/>
        <v>3.867</v>
      </c>
      <c r="K126" s="52">
        <f t="shared" si="17"/>
        <v>2.525</v>
      </c>
      <c r="L126" s="52">
        <f>L133</f>
        <v>1.998</v>
      </c>
      <c r="M126" s="52">
        <f t="shared" si="17"/>
        <v>0</v>
      </c>
      <c r="N126" s="52">
        <f t="shared" si="17"/>
        <v>9.768</v>
      </c>
      <c r="O126" s="52">
        <f t="shared" si="17"/>
        <v>3.92</v>
      </c>
      <c r="P126" s="52">
        <f t="shared" si="17"/>
        <v>0</v>
      </c>
      <c r="Q126" s="52">
        <f t="shared" si="17"/>
        <v>0</v>
      </c>
      <c r="R126" s="52">
        <f t="shared" si="17"/>
        <v>0.95</v>
      </c>
      <c r="S126" s="52">
        <f t="shared" si="17"/>
        <v>0.924</v>
      </c>
      <c r="T126" s="52">
        <f t="shared" si="17"/>
        <v>4.1</v>
      </c>
      <c r="U126" s="52">
        <f t="shared" si="17"/>
        <v>2.996</v>
      </c>
      <c r="V126" s="52">
        <f t="shared" si="17"/>
        <v>4.718</v>
      </c>
      <c r="W126" s="52">
        <f t="shared" si="17"/>
        <v>0</v>
      </c>
    </row>
    <row r="127" spans="1:23" s="1" customFormat="1" ht="16.5" customHeight="1">
      <c r="A127" s="23">
        <v>1</v>
      </c>
      <c r="B127" s="39" t="s">
        <v>110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s="1" customFormat="1" ht="16.5" customHeight="1" hidden="1">
      <c r="A128" s="42"/>
      <c r="B128" s="39"/>
      <c r="C128" s="36" t="s">
        <v>42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s="1" customFormat="1" ht="16.5" customHeight="1" hidden="1">
      <c r="A129" s="42"/>
      <c r="B129" s="39"/>
      <c r="C129" s="5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s="1" customFormat="1" ht="16.5" customHeight="1">
      <c r="A130" s="23">
        <v>2</v>
      </c>
      <c r="B130" s="39" t="s">
        <v>111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s="1" customFormat="1" ht="16.5" customHeight="1" hidden="1">
      <c r="A131" s="42"/>
      <c r="B131" s="39"/>
      <c r="C131" s="36" t="s">
        <v>42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s="1" customFormat="1" ht="16.5" customHeight="1" hidden="1">
      <c r="A132" s="42"/>
      <c r="B132" s="39"/>
      <c r="C132" s="5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s="1" customFormat="1" ht="16.5" customHeight="1">
      <c r="A133" s="23">
        <v>3</v>
      </c>
      <c r="B133" s="39" t="s">
        <v>112</v>
      </c>
      <c r="C133" s="58"/>
      <c r="D133" s="37">
        <f aca="true" t="shared" si="18" ref="D133:W133">D134</f>
        <v>5.865</v>
      </c>
      <c r="E133" s="37">
        <f t="shared" si="18"/>
        <v>2.665</v>
      </c>
      <c r="F133" s="37">
        <f t="shared" si="18"/>
        <v>0</v>
      </c>
      <c r="G133" s="37">
        <f t="shared" si="18"/>
        <v>0</v>
      </c>
      <c r="H133" s="37">
        <f t="shared" si="18"/>
        <v>0</v>
      </c>
      <c r="I133" s="37">
        <f t="shared" si="18"/>
        <v>0.14</v>
      </c>
      <c r="J133" s="37">
        <f t="shared" si="18"/>
        <v>3.867</v>
      </c>
      <c r="K133" s="37">
        <f t="shared" si="18"/>
        <v>2.525</v>
      </c>
      <c r="L133" s="37">
        <f t="shared" si="18"/>
        <v>1.998</v>
      </c>
      <c r="M133" s="37">
        <f t="shared" si="18"/>
        <v>0</v>
      </c>
      <c r="N133" s="37">
        <f t="shared" si="18"/>
        <v>9.768</v>
      </c>
      <c r="O133" s="37">
        <f t="shared" si="18"/>
        <v>3.92</v>
      </c>
      <c r="P133" s="37">
        <f t="shared" si="18"/>
        <v>0</v>
      </c>
      <c r="Q133" s="37">
        <f t="shared" si="18"/>
        <v>0</v>
      </c>
      <c r="R133" s="37">
        <f t="shared" si="18"/>
        <v>0.95</v>
      </c>
      <c r="S133" s="37">
        <f t="shared" si="18"/>
        <v>0.924</v>
      </c>
      <c r="T133" s="37">
        <f t="shared" si="18"/>
        <v>4.1</v>
      </c>
      <c r="U133" s="37">
        <f t="shared" si="18"/>
        <v>2.996</v>
      </c>
      <c r="V133" s="37">
        <f t="shared" si="18"/>
        <v>4.718</v>
      </c>
      <c r="W133" s="37">
        <f t="shared" si="18"/>
        <v>0</v>
      </c>
    </row>
    <row r="134" spans="1:23" s="1" customFormat="1" ht="63" hidden="1">
      <c r="A134" s="42"/>
      <c r="B134" s="62" t="s">
        <v>113</v>
      </c>
      <c r="C134" s="25" t="s">
        <v>32</v>
      </c>
      <c r="D134" s="27">
        <f>F134+H134+J134+L134</f>
        <v>5.865</v>
      </c>
      <c r="E134" s="27">
        <f>G134+I134+K134</f>
        <v>2.665</v>
      </c>
      <c r="F134" s="27"/>
      <c r="G134" s="27"/>
      <c r="H134" s="27"/>
      <c r="I134" s="27">
        <v>0.14</v>
      </c>
      <c r="J134" s="27">
        <v>3.867</v>
      </c>
      <c r="K134" s="27">
        <v>2.525</v>
      </c>
      <c r="L134" s="27">
        <v>1.998</v>
      </c>
      <c r="M134" s="27"/>
      <c r="N134" s="27">
        <f>P134+R134+T134+V134</f>
        <v>9.768</v>
      </c>
      <c r="O134" s="27">
        <f>Q134+S134+U134</f>
        <v>3.92</v>
      </c>
      <c r="P134" s="27"/>
      <c r="Q134" s="27"/>
      <c r="R134" s="27">
        <v>0.95</v>
      </c>
      <c r="S134" s="27">
        <v>0.924</v>
      </c>
      <c r="T134" s="27">
        <v>4.1</v>
      </c>
      <c r="U134" s="27">
        <v>2.996</v>
      </c>
      <c r="V134" s="27">
        <v>4.718</v>
      </c>
      <c r="W134" s="27"/>
    </row>
    <row r="135" spans="1:23" s="1" customFormat="1" ht="16.5" customHeight="1" hidden="1">
      <c r="A135" s="42"/>
      <c r="B135" s="61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s="1" customFormat="1" ht="16.5" customHeight="1">
      <c r="A136" s="18" t="s">
        <v>114</v>
      </c>
      <c r="B136" s="50" t="s">
        <v>115</v>
      </c>
      <c r="C136" s="51"/>
      <c r="D136" s="52">
        <f aca="true" t="shared" si="19" ref="D136:W137">D137</f>
        <v>1.027</v>
      </c>
      <c r="E136" s="52">
        <f t="shared" si="19"/>
        <v>0</v>
      </c>
      <c r="F136" s="52">
        <f t="shared" si="19"/>
        <v>0</v>
      </c>
      <c r="G136" s="52">
        <f t="shared" si="19"/>
        <v>0</v>
      </c>
      <c r="H136" s="52">
        <f t="shared" si="19"/>
        <v>0</v>
      </c>
      <c r="I136" s="52">
        <f t="shared" si="19"/>
        <v>0</v>
      </c>
      <c r="J136" s="52">
        <f t="shared" si="19"/>
        <v>0</v>
      </c>
      <c r="K136" s="52">
        <f t="shared" si="19"/>
        <v>0</v>
      </c>
      <c r="L136" s="52">
        <f t="shared" si="19"/>
        <v>1.027</v>
      </c>
      <c r="M136" s="52">
        <f t="shared" si="19"/>
        <v>0</v>
      </c>
      <c r="N136" s="52">
        <f t="shared" si="19"/>
        <v>0.87</v>
      </c>
      <c r="O136" s="52">
        <f t="shared" si="19"/>
        <v>0.423</v>
      </c>
      <c r="P136" s="52">
        <f t="shared" si="19"/>
        <v>0</v>
      </c>
      <c r="Q136" s="52">
        <f t="shared" si="19"/>
        <v>0</v>
      </c>
      <c r="R136" s="52">
        <f t="shared" si="19"/>
        <v>0</v>
      </c>
      <c r="S136" s="52">
        <f t="shared" si="19"/>
        <v>0</v>
      </c>
      <c r="T136" s="52">
        <f t="shared" si="19"/>
        <v>0.5</v>
      </c>
      <c r="U136" s="52">
        <f t="shared" si="19"/>
        <v>0.423</v>
      </c>
      <c r="V136" s="52">
        <f t="shared" si="19"/>
        <v>0.37</v>
      </c>
      <c r="W136" s="52">
        <f t="shared" si="19"/>
        <v>0</v>
      </c>
    </row>
    <row r="137" spans="1:23" s="1" customFormat="1" ht="16.5" customHeight="1">
      <c r="A137" s="23">
        <v>1</v>
      </c>
      <c r="B137" s="39" t="s">
        <v>116</v>
      </c>
      <c r="C137" s="55"/>
      <c r="D137" s="63">
        <f t="shared" si="19"/>
        <v>1.027</v>
      </c>
      <c r="E137" s="63">
        <f t="shared" si="19"/>
        <v>0</v>
      </c>
      <c r="F137" s="63">
        <f t="shared" si="19"/>
        <v>0</v>
      </c>
      <c r="G137" s="63">
        <f t="shared" si="19"/>
        <v>0</v>
      </c>
      <c r="H137" s="63">
        <f t="shared" si="19"/>
        <v>0</v>
      </c>
      <c r="I137" s="63">
        <f t="shared" si="19"/>
        <v>0</v>
      </c>
      <c r="J137" s="63">
        <f t="shared" si="19"/>
        <v>0</v>
      </c>
      <c r="K137" s="63">
        <f t="shared" si="19"/>
        <v>0</v>
      </c>
      <c r="L137" s="63">
        <f>L138</f>
        <v>1.027</v>
      </c>
      <c r="M137" s="63">
        <f t="shared" si="19"/>
        <v>0</v>
      </c>
      <c r="N137" s="63">
        <f t="shared" si="19"/>
        <v>0.87</v>
      </c>
      <c r="O137" s="63">
        <f t="shared" si="19"/>
        <v>0.423</v>
      </c>
      <c r="P137" s="63">
        <f t="shared" si="19"/>
        <v>0</v>
      </c>
      <c r="Q137" s="63">
        <f t="shared" si="19"/>
        <v>0</v>
      </c>
      <c r="R137" s="63">
        <f t="shared" si="19"/>
        <v>0</v>
      </c>
      <c r="S137" s="63">
        <f t="shared" si="19"/>
        <v>0</v>
      </c>
      <c r="T137" s="63">
        <f t="shared" si="19"/>
        <v>0.5</v>
      </c>
      <c r="U137" s="63">
        <f t="shared" si="19"/>
        <v>0.423</v>
      </c>
      <c r="V137" s="63">
        <f t="shared" si="19"/>
        <v>0.37</v>
      </c>
      <c r="W137" s="63">
        <f t="shared" si="19"/>
        <v>0</v>
      </c>
    </row>
    <row r="138" spans="1:23" s="1" customFormat="1" ht="47.25" hidden="1">
      <c r="A138" s="42"/>
      <c r="B138" s="62" t="s">
        <v>117</v>
      </c>
      <c r="C138" s="25" t="s">
        <v>32</v>
      </c>
      <c r="D138" s="27">
        <f>F138+H138+J138+L138</f>
        <v>1.027</v>
      </c>
      <c r="E138" s="27">
        <f>G138+I138+K138</f>
        <v>0</v>
      </c>
      <c r="F138" s="27"/>
      <c r="G138" s="27"/>
      <c r="H138" s="27"/>
      <c r="I138" s="27"/>
      <c r="J138" s="27"/>
      <c r="K138" s="27"/>
      <c r="L138" s="27">
        <v>1.027</v>
      </c>
      <c r="M138" s="27"/>
      <c r="N138" s="27">
        <f>P138+R138+T138+V138</f>
        <v>0.87</v>
      </c>
      <c r="O138" s="27">
        <f>Q138+S138+U138</f>
        <v>0.423</v>
      </c>
      <c r="P138" s="27"/>
      <c r="Q138" s="27"/>
      <c r="R138" s="27"/>
      <c r="S138" s="27"/>
      <c r="T138" s="27">
        <v>0.5</v>
      </c>
      <c r="U138" s="27">
        <v>0.423</v>
      </c>
      <c r="V138" s="27">
        <v>0.37</v>
      </c>
      <c r="W138" s="27"/>
    </row>
    <row r="139" spans="1:23" s="1" customFormat="1" ht="16.5" customHeight="1">
      <c r="A139" s="23">
        <v>2</v>
      </c>
      <c r="B139" s="39" t="s">
        <v>118</v>
      </c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s="1" customFormat="1" ht="16.5" customHeight="1" hidden="1">
      <c r="A140" s="42"/>
      <c r="B140" s="61"/>
      <c r="C140" s="36" t="s">
        <v>42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s="1" customFormat="1" ht="16.5" customHeight="1">
      <c r="A141" s="18" t="s">
        <v>119</v>
      </c>
      <c r="B141" s="50" t="s">
        <v>120</v>
      </c>
      <c r="C141" s="51"/>
      <c r="D141" s="52">
        <f aca="true" t="shared" si="20" ref="D141:W141">D142+D145</f>
        <v>17.406</v>
      </c>
      <c r="E141" s="52">
        <f t="shared" si="20"/>
        <v>0</v>
      </c>
      <c r="F141" s="52">
        <f t="shared" si="20"/>
        <v>0</v>
      </c>
      <c r="G141" s="52">
        <f t="shared" si="20"/>
        <v>0</v>
      </c>
      <c r="H141" s="52">
        <f t="shared" si="20"/>
        <v>0</v>
      </c>
      <c r="I141" s="52">
        <f t="shared" si="20"/>
        <v>0</v>
      </c>
      <c r="J141" s="52">
        <f t="shared" si="20"/>
        <v>0</v>
      </c>
      <c r="K141" s="52">
        <f t="shared" si="20"/>
        <v>0</v>
      </c>
      <c r="L141" s="52">
        <f t="shared" si="20"/>
        <v>17.406</v>
      </c>
      <c r="M141" s="52">
        <f t="shared" si="20"/>
        <v>0</v>
      </c>
      <c r="N141" s="52">
        <f t="shared" si="20"/>
        <v>17.406</v>
      </c>
      <c r="O141" s="52">
        <f t="shared" si="20"/>
        <v>0.146</v>
      </c>
      <c r="P141" s="52">
        <f t="shared" si="20"/>
        <v>0</v>
      </c>
      <c r="Q141" s="52">
        <f t="shared" si="20"/>
        <v>0</v>
      </c>
      <c r="R141" s="52">
        <f t="shared" si="20"/>
        <v>0</v>
      </c>
      <c r="S141" s="52">
        <f t="shared" si="20"/>
        <v>0</v>
      </c>
      <c r="T141" s="52">
        <f t="shared" si="20"/>
        <v>0</v>
      </c>
      <c r="U141" s="52">
        <f t="shared" si="20"/>
        <v>0.146</v>
      </c>
      <c r="V141" s="52">
        <f t="shared" si="20"/>
        <v>17.406</v>
      </c>
      <c r="W141" s="52">
        <f t="shared" si="20"/>
        <v>0</v>
      </c>
    </row>
    <row r="142" spans="1:23" s="1" customFormat="1" ht="16.5" customHeight="1">
      <c r="A142" s="41" t="s">
        <v>121</v>
      </c>
      <c r="B142" s="39" t="s">
        <v>122</v>
      </c>
      <c r="C142" s="51"/>
      <c r="D142" s="52">
        <f aca="true" t="shared" si="21" ref="D142:W142">D143+D144</f>
        <v>16.988</v>
      </c>
      <c r="E142" s="52">
        <f t="shared" si="21"/>
        <v>0</v>
      </c>
      <c r="F142" s="52">
        <f t="shared" si="21"/>
        <v>0</v>
      </c>
      <c r="G142" s="52">
        <f t="shared" si="21"/>
        <v>0</v>
      </c>
      <c r="H142" s="52">
        <f t="shared" si="21"/>
        <v>0</v>
      </c>
      <c r="I142" s="52">
        <f t="shared" si="21"/>
        <v>0</v>
      </c>
      <c r="J142" s="52">
        <f t="shared" si="21"/>
        <v>0</v>
      </c>
      <c r="K142" s="52">
        <f t="shared" si="21"/>
        <v>0</v>
      </c>
      <c r="L142" s="52">
        <f t="shared" si="21"/>
        <v>16.988</v>
      </c>
      <c r="M142" s="52">
        <f t="shared" si="21"/>
        <v>0</v>
      </c>
      <c r="N142" s="52">
        <f t="shared" si="21"/>
        <v>16.988</v>
      </c>
      <c r="O142" s="52">
        <f t="shared" si="21"/>
        <v>0</v>
      </c>
      <c r="P142" s="52">
        <f t="shared" si="21"/>
        <v>0</v>
      </c>
      <c r="Q142" s="52">
        <f t="shared" si="21"/>
        <v>0</v>
      </c>
      <c r="R142" s="52">
        <f t="shared" si="21"/>
        <v>0</v>
      </c>
      <c r="S142" s="52">
        <f t="shared" si="21"/>
        <v>0</v>
      </c>
      <c r="T142" s="52">
        <f t="shared" si="21"/>
        <v>0</v>
      </c>
      <c r="U142" s="52">
        <f t="shared" si="21"/>
        <v>0</v>
      </c>
      <c r="V142" s="52">
        <f t="shared" si="21"/>
        <v>16.988</v>
      </c>
      <c r="W142" s="52">
        <f t="shared" si="21"/>
        <v>0</v>
      </c>
    </row>
    <row r="143" spans="1:23" s="1" customFormat="1" ht="25.5" hidden="1">
      <c r="A143" s="41"/>
      <c r="B143" s="64" t="s">
        <v>123</v>
      </c>
      <c r="C143" s="25" t="s">
        <v>32</v>
      </c>
      <c r="D143" s="27">
        <f>F143+H143+J143+L143</f>
        <v>9.994</v>
      </c>
      <c r="E143" s="27">
        <f>G143+I143+K143</f>
        <v>0</v>
      </c>
      <c r="F143" s="27"/>
      <c r="G143" s="27"/>
      <c r="H143" s="27"/>
      <c r="I143" s="27"/>
      <c r="J143" s="27"/>
      <c r="K143" s="27"/>
      <c r="L143" s="27">
        <v>9.994</v>
      </c>
      <c r="M143" s="27"/>
      <c r="N143" s="27">
        <f>P143+R143+T143+V143</f>
        <v>9.994</v>
      </c>
      <c r="O143" s="27">
        <f>Q143+S143+U143</f>
        <v>0</v>
      </c>
      <c r="P143" s="27"/>
      <c r="Q143" s="27"/>
      <c r="R143" s="27"/>
      <c r="S143" s="27"/>
      <c r="T143" s="27"/>
      <c r="U143" s="27"/>
      <c r="V143" s="27">
        <v>9.994</v>
      </c>
      <c r="W143" s="26"/>
    </row>
    <row r="144" spans="1:23" s="1" customFormat="1" ht="25.5" hidden="1">
      <c r="A144" s="18"/>
      <c r="B144" s="64" t="s">
        <v>124</v>
      </c>
      <c r="C144" s="25" t="s">
        <v>32</v>
      </c>
      <c r="D144" s="27">
        <f>F144+H144+J144+L144</f>
        <v>6.994</v>
      </c>
      <c r="E144" s="27">
        <f>G144+I144+K144</f>
        <v>0</v>
      </c>
      <c r="F144" s="27"/>
      <c r="G144" s="27"/>
      <c r="H144" s="27"/>
      <c r="I144" s="27"/>
      <c r="J144" s="27"/>
      <c r="K144" s="27"/>
      <c r="L144" s="27">
        <v>6.994</v>
      </c>
      <c r="M144" s="27"/>
      <c r="N144" s="27">
        <f>P144+R144+T144+V144</f>
        <v>6.994</v>
      </c>
      <c r="O144" s="27">
        <f>Q144+S144+U144</f>
        <v>0</v>
      </c>
      <c r="P144" s="27"/>
      <c r="Q144" s="27"/>
      <c r="R144" s="27"/>
      <c r="S144" s="27"/>
      <c r="T144" s="27"/>
      <c r="U144" s="27"/>
      <c r="V144" s="27">
        <v>6.994</v>
      </c>
      <c r="W144" s="26"/>
    </row>
    <row r="145" spans="1:23" s="1" customFormat="1" ht="16.5" customHeight="1">
      <c r="A145" s="41" t="s">
        <v>125</v>
      </c>
      <c r="B145" s="39" t="s">
        <v>126</v>
      </c>
      <c r="C145" s="36"/>
      <c r="D145" s="27">
        <f>F145+H145+J145+L145</f>
        <v>0.418</v>
      </c>
      <c r="E145" s="27">
        <f>G145+I145+K145</f>
        <v>0</v>
      </c>
      <c r="F145" s="27">
        <f aca="true" t="shared" si="22" ref="F145:M145">F146</f>
        <v>0</v>
      </c>
      <c r="G145" s="27">
        <f t="shared" si="22"/>
        <v>0</v>
      </c>
      <c r="H145" s="27">
        <f t="shared" si="22"/>
        <v>0</v>
      </c>
      <c r="I145" s="27">
        <f t="shared" si="22"/>
        <v>0</v>
      </c>
      <c r="J145" s="27">
        <f t="shared" si="22"/>
        <v>0</v>
      </c>
      <c r="K145" s="27">
        <f t="shared" si="22"/>
        <v>0</v>
      </c>
      <c r="L145" s="27">
        <f t="shared" si="22"/>
        <v>0.418</v>
      </c>
      <c r="M145" s="27">
        <f t="shared" si="22"/>
        <v>0</v>
      </c>
      <c r="N145" s="37">
        <f aca="true" t="shared" si="23" ref="N145:W145">N146</f>
        <v>0.418</v>
      </c>
      <c r="O145" s="37">
        <f t="shared" si="23"/>
        <v>0.146</v>
      </c>
      <c r="P145" s="37">
        <f t="shared" si="23"/>
        <v>0</v>
      </c>
      <c r="Q145" s="37">
        <f t="shared" si="23"/>
        <v>0</v>
      </c>
      <c r="R145" s="37">
        <f t="shared" si="23"/>
        <v>0</v>
      </c>
      <c r="S145" s="37">
        <f t="shared" si="23"/>
        <v>0</v>
      </c>
      <c r="T145" s="37">
        <f t="shared" si="23"/>
        <v>0</v>
      </c>
      <c r="U145" s="37">
        <f t="shared" si="23"/>
        <v>0.146</v>
      </c>
      <c r="V145" s="37">
        <f t="shared" si="23"/>
        <v>0.418</v>
      </c>
      <c r="W145" s="37">
        <f t="shared" si="23"/>
        <v>0</v>
      </c>
    </row>
    <row r="146" spans="1:23" s="1" customFormat="1" ht="15.75" hidden="1">
      <c r="A146" s="18"/>
      <c r="B146" s="64" t="s">
        <v>127</v>
      </c>
      <c r="C146" s="25" t="s">
        <v>32</v>
      </c>
      <c r="D146" s="27">
        <f>F146+H146+J146+L146</f>
        <v>0.418</v>
      </c>
      <c r="E146" s="27">
        <f>G146+I146+K146</f>
        <v>0</v>
      </c>
      <c r="F146" s="27"/>
      <c r="G146" s="27"/>
      <c r="H146" s="27"/>
      <c r="I146" s="27"/>
      <c r="J146" s="27"/>
      <c r="K146" s="27"/>
      <c r="L146" s="27">
        <v>0.418</v>
      </c>
      <c r="M146" s="27"/>
      <c r="N146" s="27">
        <f>P146+R146+T146+V146</f>
        <v>0.418</v>
      </c>
      <c r="O146" s="27">
        <f>Q146+S146+U146</f>
        <v>0.146</v>
      </c>
      <c r="P146" s="27"/>
      <c r="Q146" s="27"/>
      <c r="R146" s="27"/>
      <c r="S146" s="27"/>
      <c r="T146" s="27"/>
      <c r="U146" s="27">
        <v>0.146</v>
      </c>
      <c r="V146" s="27">
        <v>0.418</v>
      </c>
      <c r="W146" s="27"/>
    </row>
    <row r="147" spans="1:23" s="1" customFormat="1" ht="16.5" customHeight="1">
      <c r="A147" s="41" t="s">
        <v>128</v>
      </c>
      <c r="B147" s="39" t="s">
        <v>129</v>
      </c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s="1" customFormat="1" ht="16.5" customHeight="1" hidden="1">
      <c r="A148" s="18"/>
      <c r="B148" s="50"/>
      <c r="C148" s="36" t="s">
        <v>42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:23" s="1" customFormat="1" ht="16.5" customHeight="1" hidden="1">
      <c r="A149" s="42"/>
      <c r="B149" s="61"/>
      <c r="C149" s="65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s="1" customFormat="1" ht="16.5" customHeight="1" hidden="1">
      <c r="A150" s="42"/>
      <c r="B150" s="61"/>
      <c r="C150" s="55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s="1" customFormat="1" ht="16.5" customHeight="1">
      <c r="A151" s="18" t="s">
        <v>130</v>
      </c>
      <c r="B151" s="50" t="s">
        <v>131</v>
      </c>
      <c r="C151" s="51"/>
      <c r="D151" s="52">
        <f aca="true" t="shared" si="24" ref="D151:W151">D152+D154+D158+D160+D162+D163+D164</f>
        <v>22.848</v>
      </c>
      <c r="E151" s="52">
        <f t="shared" si="24"/>
        <v>15.439</v>
      </c>
      <c r="F151" s="52">
        <f t="shared" si="24"/>
        <v>10.678</v>
      </c>
      <c r="G151" s="52">
        <f t="shared" si="24"/>
        <v>10.678</v>
      </c>
      <c r="H151" s="52">
        <f t="shared" si="24"/>
        <v>0</v>
      </c>
      <c r="I151" s="52">
        <f t="shared" si="24"/>
        <v>0.08</v>
      </c>
      <c r="J151" s="52">
        <f t="shared" si="24"/>
        <v>3.385</v>
      </c>
      <c r="K151" s="52">
        <f t="shared" si="24"/>
        <v>4.681000000000001</v>
      </c>
      <c r="L151" s="52">
        <f t="shared" si="24"/>
        <v>8.785</v>
      </c>
      <c r="M151" s="52">
        <f t="shared" si="24"/>
        <v>0</v>
      </c>
      <c r="N151" s="52">
        <f t="shared" si="24"/>
        <v>16.486</v>
      </c>
      <c r="O151" s="52">
        <f t="shared" si="24"/>
        <v>9.673</v>
      </c>
      <c r="P151" s="52">
        <f t="shared" si="24"/>
        <v>0.288</v>
      </c>
      <c r="Q151" s="52">
        <f t="shared" si="24"/>
        <v>0.288</v>
      </c>
      <c r="R151" s="52">
        <f t="shared" si="24"/>
        <v>0.389</v>
      </c>
      <c r="S151" s="52">
        <f t="shared" si="24"/>
        <v>0.47000000000000003</v>
      </c>
      <c r="T151" s="52">
        <f t="shared" si="24"/>
        <v>9.342</v>
      </c>
      <c r="U151" s="52">
        <f t="shared" si="24"/>
        <v>8.915</v>
      </c>
      <c r="V151" s="52">
        <f t="shared" si="24"/>
        <v>6.467000000000001</v>
      </c>
      <c r="W151" s="52">
        <f t="shared" si="24"/>
        <v>0</v>
      </c>
    </row>
    <row r="152" spans="1:23" s="1" customFormat="1" ht="16.5" customHeight="1">
      <c r="A152" s="23">
        <v>1</v>
      </c>
      <c r="B152" s="39" t="s">
        <v>132</v>
      </c>
      <c r="C152" s="55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:23" s="1" customFormat="1" ht="16.5" customHeight="1" hidden="1">
      <c r="A153" s="42"/>
      <c r="B153" s="61"/>
      <c r="C153" s="36" t="s">
        <v>42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s="1" customFormat="1" ht="16.5" customHeight="1">
      <c r="A154" s="23">
        <v>2</v>
      </c>
      <c r="B154" s="39" t="s">
        <v>133</v>
      </c>
      <c r="C154" s="51"/>
      <c r="D154" s="52">
        <f aca="true" t="shared" si="25" ref="D154:W154">D155+D156+D157</f>
        <v>22.848</v>
      </c>
      <c r="E154" s="52">
        <f>E155+E156+E157</f>
        <v>15.176</v>
      </c>
      <c r="F154" s="52">
        <f t="shared" si="25"/>
        <v>10.574</v>
      </c>
      <c r="G154" s="52">
        <f t="shared" si="25"/>
        <v>10.574</v>
      </c>
      <c r="H154" s="52">
        <f t="shared" si="25"/>
        <v>0</v>
      </c>
      <c r="I154" s="52">
        <f t="shared" si="25"/>
        <v>0</v>
      </c>
      <c r="J154" s="52">
        <f t="shared" si="25"/>
        <v>3.385</v>
      </c>
      <c r="K154" s="52">
        <f t="shared" si="25"/>
        <v>4.602</v>
      </c>
      <c r="L154" s="52">
        <f t="shared" si="25"/>
        <v>8.889000000000001</v>
      </c>
      <c r="M154" s="52">
        <f t="shared" si="25"/>
        <v>0</v>
      </c>
      <c r="N154" s="52">
        <f t="shared" si="25"/>
        <v>16.486</v>
      </c>
      <c r="O154" s="52">
        <f t="shared" si="25"/>
        <v>9.41</v>
      </c>
      <c r="P154" s="52">
        <f t="shared" si="25"/>
        <v>0.184</v>
      </c>
      <c r="Q154" s="52">
        <f t="shared" si="25"/>
        <v>0.184</v>
      </c>
      <c r="R154" s="52">
        <f t="shared" si="25"/>
        <v>0.389</v>
      </c>
      <c r="S154" s="52">
        <f t="shared" si="25"/>
        <v>0.39</v>
      </c>
      <c r="T154" s="52">
        <f t="shared" si="25"/>
        <v>9.342</v>
      </c>
      <c r="U154" s="52">
        <f t="shared" si="25"/>
        <v>8.836</v>
      </c>
      <c r="V154" s="52">
        <f t="shared" si="25"/>
        <v>6.571000000000001</v>
      </c>
      <c r="W154" s="52">
        <f t="shared" si="25"/>
        <v>0</v>
      </c>
    </row>
    <row r="155" spans="1:23" s="1" customFormat="1" ht="15.75" hidden="1">
      <c r="A155" s="23"/>
      <c r="B155" s="62" t="s">
        <v>134</v>
      </c>
      <c r="C155" s="25" t="s">
        <v>32</v>
      </c>
      <c r="D155" s="27">
        <f>F155+H155+J155+L155</f>
        <v>19.827</v>
      </c>
      <c r="E155" s="27">
        <f>G155+I155+K155</f>
        <v>14.889</v>
      </c>
      <c r="F155" s="27">
        <v>10.574</v>
      </c>
      <c r="G155" s="27">
        <v>10.574</v>
      </c>
      <c r="H155" s="27"/>
      <c r="I155" s="27"/>
      <c r="J155" s="27">
        <v>3.098</v>
      </c>
      <c r="K155" s="27">
        <v>4.315</v>
      </c>
      <c r="L155" s="27">
        <v>6.155</v>
      </c>
      <c r="M155" s="27"/>
      <c r="N155" s="27">
        <f>P155+R155+T155+V155</f>
        <v>13.927</v>
      </c>
      <c r="O155" s="27">
        <f>Q155+S155+U155</f>
        <v>9.167</v>
      </c>
      <c r="P155" s="27"/>
      <c r="Q155" s="27"/>
      <c r="R155" s="27">
        <v>0.331</v>
      </c>
      <c r="S155" s="27">
        <v>0.331</v>
      </c>
      <c r="T155" s="27">
        <v>9.342</v>
      </c>
      <c r="U155" s="27">
        <v>8.836</v>
      </c>
      <c r="V155" s="27">
        <v>4.2540000000000004</v>
      </c>
      <c r="W155" s="26"/>
    </row>
    <row r="156" spans="1:23" s="1" customFormat="1" ht="31.5" hidden="1">
      <c r="A156" s="23"/>
      <c r="B156" s="62" t="s">
        <v>135</v>
      </c>
      <c r="C156" s="25" t="s">
        <v>32</v>
      </c>
      <c r="D156" s="27">
        <f>F156+H156+J156+L156</f>
        <v>2.121</v>
      </c>
      <c r="E156" s="27">
        <f>G156+I156+K156</f>
        <v>0.287</v>
      </c>
      <c r="F156" s="27"/>
      <c r="G156" s="27"/>
      <c r="H156" s="27"/>
      <c r="I156" s="27"/>
      <c r="J156" s="27">
        <v>0.287</v>
      </c>
      <c r="K156" s="27">
        <v>0.287</v>
      </c>
      <c r="L156" s="27">
        <v>1.834</v>
      </c>
      <c r="M156" s="27"/>
      <c r="N156" s="27">
        <f>P156+R156+T156+V156</f>
        <v>1.796</v>
      </c>
      <c r="O156" s="27">
        <f>Q156+S156+U156</f>
        <v>0.243</v>
      </c>
      <c r="P156" s="27">
        <v>0.184</v>
      </c>
      <c r="Q156" s="27">
        <v>0.184</v>
      </c>
      <c r="R156" s="27">
        <v>0.058</v>
      </c>
      <c r="S156" s="27">
        <v>0.059</v>
      </c>
      <c r="T156" s="27"/>
      <c r="U156" s="27"/>
      <c r="V156" s="27">
        <v>1.554</v>
      </c>
      <c r="W156" s="26"/>
    </row>
    <row r="157" spans="1:23" s="1" customFormat="1" ht="15.75" hidden="1">
      <c r="A157" s="42"/>
      <c r="B157" s="62" t="s">
        <v>136</v>
      </c>
      <c r="C157" s="25" t="s">
        <v>32</v>
      </c>
      <c r="D157" s="27">
        <f>F157+H157+J157+L157</f>
        <v>0.9</v>
      </c>
      <c r="E157" s="27">
        <f>G157+I157+K157</f>
        <v>0</v>
      </c>
      <c r="F157" s="27"/>
      <c r="G157" s="27"/>
      <c r="H157" s="27"/>
      <c r="I157" s="27"/>
      <c r="J157" s="27"/>
      <c r="K157" s="27"/>
      <c r="L157" s="27">
        <v>0.9</v>
      </c>
      <c r="M157" s="27"/>
      <c r="N157" s="27">
        <f>P157+R157+T157+V157</f>
        <v>0.763</v>
      </c>
      <c r="O157" s="27">
        <f>Q157+S157+U157</f>
        <v>0</v>
      </c>
      <c r="P157" s="27"/>
      <c r="Q157" s="27"/>
      <c r="R157" s="27"/>
      <c r="S157" s="27"/>
      <c r="T157" s="27"/>
      <c r="U157" s="27"/>
      <c r="V157" s="27">
        <v>0.763</v>
      </c>
      <c r="W157" s="26"/>
    </row>
    <row r="158" spans="1:23" s="1" customFormat="1" ht="16.5" customHeight="1">
      <c r="A158" s="23">
        <v>3</v>
      </c>
      <c r="B158" s="39" t="s">
        <v>137</v>
      </c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s="1" customFormat="1" ht="16.5" customHeight="1" hidden="1">
      <c r="A159" s="42"/>
      <c r="B159" s="61"/>
      <c r="C159" s="36" t="s">
        <v>42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s="1" customFormat="1" ht="16.5" customHeight="1">
      <c r="A160" s="23">
        <v>4</v>
      </c>
      <c r="B160" s="39" t="s">
        <v>138</v>
      </c>
      <c r="C160" s="5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1:23" s="1" customFormat="1" ht="16.5" customHeight="1" hidden="1">
      <c r="A161" s="42"/>
      <c r="B161" s="39"/>
      <c r="C161" s="36" t="s">
        <v>42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:23" s="1" customFormat="1" ht="15.75">
      <c r="A162" s="23">
        <v>5</v>
      </c>
      <c r="B162" s="39" t="s">
        <v>139</v>
      </c>
      <c r="C162" s="55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1:23" s="1" customFormat="1" ht="15.75" hidden="1">
      <c r="A163" s="23"/>
      <c r="B163" s="66" t="s">
        <v>140</v>
      </c>
      <c r="C163" s="25" t="s">
        <v>32</v>
      </c>
      <c r="D163" s="27">
        <f>F163+H163+J163+L163</f>
        <v>0</v>
      </c>
      <c r="E163" s="27">
        <f>G163+I163+K163</f>
        <v>0.059</v>
      </c>
      <c r="F163" s="27">
        <v>0.028</v>
      </c>
      <c r="G163" s="27">
        <v>0.028</v>
      </c>
      <c r="H163" s="27"/>
      <c r="I163" s="27">
        <v>0.017</v>
      </c>
      <c r="J163" s="27"/>
      <c r="K163" s="27">
        <v>0.014</v>
      </c>
      <c r="L163" s="27">
        <v>-0.028</v>
      </c>
      <c r="M163" s="27"/>
      <c r="N163" s="27">
        <f>P163+R163+T163+V163</f>
        <v>0</v>
      </c>
      <c r="O163" s="27">
        <f>Q163+S163+U163</f>
        <v>0.059</v>
      </c>
      <c r="P163" s="27">
        <v>0.028</v>
      </c>
      <c r="Q163" s="27">
        <v>0.028</v>
      </c>
      <c r="R163" s="27"/>
      <c r="S163" s="27">
        <v>0.017</v>
      </c>
      <c r="T163" s="27"/>
      <c r="U163" s="27">
        <v>0.014</v>
      </c>
      <c r="V163" s="27">
        <v>-0.028</v>
      </c>
      <c r="W163" s="27"/>
    </row>
    <row r="164" spans="1:23" s="1" customFormat="1" ht="15.75" hidden="1">
      <c r="A164" s="23"/>
      <c r="B164" s="66" t="s">
        <v>141</v>
      </c>
      <c r="C164" s="25" t="s">
        <v>32</v>
      </c>
      <c r="D164" s="27">
        <f>F164+H164+J164+L164</f>
        <v>0</v>
      </c>
      <c r="E164" s="27">
        <f>G164+I164+K164</f>
        <v>0.20400000000000001</v>
      </c>
      <c r="F164" s="27">
        <v>0.076</v>
      </c>
      <c r="G164" s="27">
        <v>0.076</v>
      </c>
      <c r="H164" s="27"/>
      <c r="I164" s="27">
        <v>0.063</v>
      </c>
      <c r="J164" s="27"/>
      <c r="K164" s="27">
        <v>0.065</v>
      </c>
      <c r="L164" s="27">
        <v>-0.076</v>
      </c>
      <c r="M164" s="27"/>
      <c r="N164" s="27">
        <f>P164+R164+T164+V164</f>
        <v>0</v>
      </c>
      <c r="O164" s="27">
        <f>Q164+S164+U164</f>
        <v>0.20400000000000001</v>
      </c>
      <c r="P164" s="27">
        <v>0.076</v>
      </c>
      <c r="Q164" s="27">
        <v>0.076</v>
      </c>
      <c r="R164" s="27"/>
      <c r="S164" s="27">
        <v>0.063</v>
      </c>
      <c r="T164" s="27"/>
      <c r="U164" s="27">
        <v>0.065</v>
      </c>
      <c r="V164" s="27">
        <v>-0.076</v>
      </c>
      <c r="W164" s="27"/>
    </row>
    <row r="165" spans="1:23" s="1" customFormat="1" ht="47.25">
      <c r="A165" s="67">
        <v>3</v>
      </c>
      <c r="B165" s="68" t="s">
        <v>142</v>
      </c>
      <c r="C165" s="25" t="s">
        <v>32</v>
      </c>
      <c r="D165" s="27">
        <f>SUM(D166:D167)</f>
        <v>9.373000000000001</v>
      </c>
      <c r="E165" s="27">
        <f>SUM(E166:E167)</f>
        <v>8.334</v>
      </c>
      <c r="F165" s="27">
        <f aca="true" t="shared" si="26" ref="F165:L165">SUM(F166:F167)</f>
        <v>2.598</v>
      </c>
      <c r="G165" s="27">
        <f t="shared" si="26"/>
        <v>2.598</v>
      </c>
      <c r="H165" s="27">
        <f t="shared" si="26"/>
        <v>5.3</v>
      </c>
      <c r="I165" s="27">
        <f t="shared" si="26"/>
        <v>5.3</v>
      </c>
      <c r="J165" s="27">
        <f t="shared" si="26"/>
        <v>1.475</v>
      </c>
      <c r="K165" s="27">
        <f t="shared" si="26"/>
        <v>0.436</v>
      </c>
      <c r="L165" s="27">
        <f t="shared" si="26"/>
        <v>0</v>
      </c>
      <c r="M165" s="27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s="1" customFormat="1" ht="15.75" hidden="1">
      <c r="A166" s="67"/>
      <c r="B166" s="68" t="s">
        <v>143</v>
      </c>
      <c r="C166" s="25"/>
      <c r="D166" s="27">
        <f>F166+H166+J166+L166</f>
        <v>8.743</v>
      </c>
      <c r="E166" s="27">
        <f>G166+I166+K166</f>
        <v>7.443</v>
      </c>
      <c r="F166" s="27">
        <v>1.968</v>
      </c>
      <c r="G166" s="27">
        <v>1.968</v>
      </c>
      <c r="H166" s="27">
        <v>5.3</v>
      </c>
      <c r="I166" s="27">
        <v>5.3</v>
      </c>
      <c r="J166" s="27">
        <v>1.475</v>
      </c>
      <c r="K166" s="27">
        <v>0.175</v>
      </c>
      <c r="L166" s="27"/>
      <c r="M166" s="27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s="1" customFormat="1" ht="15.75" hidden="1">
      <c r="A167" s="67"/>
      <c r="B167" s="68" t="s">
        <v>144</v>
      </c>
      <c r="C167" s="25"/>
      <c r="D167" s="27">
        <f>F167+H167+J167+L167</f>
        <v>0.63</v>
      </c>
      <c r="E167" s="27">
        <f>G167+I167+K167</f>
        <v>0.891</v>
      </c>
      <c r="F167" s="27">
        <v>0.63</v>
      </c>
      <c r="G167" s="27">
        <v>0.63</v>
      </c>
      <c r="H167" s="27"/>
      <c r="I167" s="27"/>
      <c r="J167" s="27"/>
      <c r="K167" s="27">
        <v>0.261</v>
      </c>
      <c r="L167" s="27"/>
      <c r="M167" s="27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s="1" customFormat="1" ht="31.5">
      <c r="A168" s="67">
        <v>4</v>
      </c>
      <c r="B168" s="68" t="s">
        <v>145</v>
      </c>
      <c r="C168" s="25" t="s">
        <v>32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>
        <v>0</v>
      </c>
      <c r="N168" s="27">
        <f>P168+R168+T168+V168</f>
        <v>0</v>
      </c>
      <c r="O168" s="27">
        <f>Q168+S168+U168</f>
        <v>0</v>
      </c>
      <c r="P168" s="27"/>
      <c r="Q168" s="27"/>
      <c r="R168" s="27"/>
      <c r="S168" s="27"/>
      <c r="T168" s="27"/>
      <c r="U168" s="27"/>
      <c r="V168" s="27"/>
      <c r="W168" s="27"/>
    </row>
    <row r="169" spans="1:23" s="1" customFormat="1" ht="15.75" hidden="1">
      <c r="A169" s="67"/>
      <c r="B169" s="68" t="s">
        <v>144</v>
      </c>
      <c r="C169" s="25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1:23" s="1" customFormat="1" ht="15.75" hidden="1">
      <c r="A170" s="69"/>
      <c r="B170" s="68" t="s">
        <v>143</v>
      </c>
      <c r="C170" s="70" t="s">
        <v>42</v>
      </c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1:23" s="1" customFormat="1" ht="15.75">
      <c r="A171" s="134" t="s">
        <v>146</v>
      </c>
      <c r="B171" s="13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1:23" s="1" customFormat="1" ht="15.75" hidden="1">
      <c r="A172" s="7"/>
      <c r="B172" s="27" t="s">
        <v>147</v>
      </c>
      <c r="C172" s="27"/>
      <c r="D172" s="72"/>
      <c r="E172" s="72"/>
      <c r="F172" s="72"/>
      <c r="G172" s="72"/>
      <c r="H172" s="72"/>
      <c r="I172" s="72"/>
      <c r="J172" s="72"/>
      <c r="K172" s="72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</row>
    <row r="173" spans="1:23" s="1" customFormat="1" ht="15.75" hidden="1">
      <c r="A173" s="74">
        <v>1</v>
      </c>
      <c r="B173" s="72" t="s">
        <v>148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</row>
    <row r="174" spans="1:23" s="1" customFormat="1" ht="15.75" hidden="1">
      <c r="A174" s="74">
        <v>2</v>
      </c>
      <c r="B174" s="72" t="s">
        <v>149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</row>
    <row r="175" spans="1:23" s="1" customFormat="1" ht="15.75" hidden="1">
      <c r="A175" s="74" t="s">
        <v>150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</row>
    <row r="176" spans="1:23" s="1" customFormat="1" ht="15.75">
      <c r="A176" s="73"/>
      <c r="B176" s="27" t="s">
        <v>151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</row>
    <row r="177" spans="1:23" s="1" customFormat="1" ht="31.5">
      <c r="A177" s="73">
        <v>1</v>
      </c>
      <c r="B177" s="75" t="s">
        <v>152</v>
      </c>
      <c r="C177" s="75"/>
      <c r="D177" s="75">
        <f aca="true" t="shared" si="27" ref="D177:W177">D134+D109+D108</f>
        <v>7.079000000000001</v>
      </c>
      <c r="E177" s="75">
        <f t="shared" si="27"/>
        <v>2.926</v>
      </c>
      <c r="F177" s="75">
        <f t="shared" si="27"/>
        <v>0</v>
      </c>
      <c r="G177" s="75">
        <f t="shared" si="27"/>
        <v>0</v>
      </c>
      <c r="H177" s="75">
        <f t="shared" si="27"/>
        <v>0</v>
      </c>
      <c r="I177" s="75">
        <f t="shared" si="27"/>
        <v>0.17900000000000002</v>
      </c>
      <c r="J177" s="75">
        <f t="shared" si="27"/>
        <v>3.884</v>
      </c>
      <c r="K177" s="75">
        <f t="shared" si="27"/>
        <v>2.747</v>
      </c>
      <c r="L177" s="75">
        <f t="shared" si="27"/>
        <v>3.1950000000000003</v>
      </c>
      <c r="M177" s="75">
        <f t="shared" si="27"/>
        <v>0</v>
      </c>
      <c r="N177" s="75">
        <f t="shared" si="27"/>
        <v>10.797</v>
      </c>
      <c r="O177" s="75">
        <f t="shared" si="27"/>
        <v>5.185</v>
      </c>
      <c r="P177" s="75">
        <f t="shared" si="27"/>
        <v>0.003</v>
      </c>
      <c r="Q177" s="75">
        <f t="shared" si="27"/>
        <v>0.007</v>
      </c>
      <c r="R177" s="75">
        <f t="shared" si="27"/>
        <v>0.95</v>
      </c>
      <c r="S177" s="75">
        <f t="shared" si="27"/>
        <v>0.9700000000000001</v>
      </c>
      <c r="T177" s="75">
        <f t="shared" si="27"/>
        <v>4.1</v>
      </c>
      <c r="U177" s="75">
        <f t="shared" si="27"/>
        <v>4.207999999999999</v>
      </c>
      <c r="V177" s="75">
        <f t="shared" si="27"/>
        <v>5.744</v>
      </c>
      <c r="W177" s="75">
        <f t="shared" si="27"/>
        <v>0</v>
      </c>
    </row>
    <row r="178" spans="1:23" s="1" customFormat="1" ht="31.5">
      <c r="A178" s="73">
        <v>2</v>
      </c>
      <c r="B178" s="75" t="s">
        <v>153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1:23" s="1" customFormat="1" ht="15.75">
      <c r="A179" s="73">
        <v>3</v>
      </c>
      <c r="B179" s="75" t="s">
        <v>154</v>
      </c>
      <c r="C179" s="75"/>
      <c r="D179" s="75">
        <f aca="true" t="shared" si="28" ref="D179:W179">D121</f>
        <v>10.68</v>
      </c>
      <c r="E179" s="75">
        <f t="shared" si="28"/>
        <v>0.015</v>
      </c>
      <c r="F179" s="75">
        <f t="shared" si="28"/>
        <v>0</v>
      </c>
      <c r="G179" s="75">
        <f t="shared" si="28"/>
        <v>0</v>
      </c>
      <c r="H179" s="75">
        <f t="shared" si="28"/>
        <v>0</v>
      </c>
      <c r="I179" s="75">
        <f t="shared" si="28"/>
        <v>0</v>
      </c>
      <c r="J179" s="75">
        <f t="shared" si="28"/>
        <v>0</v>
      </c>
      <c r="K179" s="75">
        <f t="shared" si="28"/>
        <v>0.015</v>
      </c>
      <c r="L179" s="75">
        <f t="shared" si="28"/>
        <v>10.68</v>
      </c>
      <c r="M179" s="75">
        <f t="shared" si="28"/>
        <v>0</v>
      </c>
      <c r="N179" s="75">
        <f t="shared" si="28"/>
        <v>9.0513</v>
      </c>
      <c r="O179" s="75">
        <f t="shared" si="28"/>
        <v>9.453</v>
      </c>
      <c r="P179" s="75">
        <f t="shared" si="28"/>
        <v>0.116</v>
      </c>
      <c r="Q179" s="75">
        <f t="shared" si="28"/>
        <v>0.116</v>
      </c>
      <c r="R179" s="75">
        <f t="shared" si="28"/>
        <v>0</v>
      </c>
      <c r="S179" s="75">
        <f t="shared" si="28"/>
        <v>0</v>
      </c>
      <c r="T179" s="75">
        <f t="shared" si="28"/>
        <v>0</v>
      </c>
      <c r="U179" s="75">
        <f t="shared" si="28"/>
        <v>9.337</v>
      </c>
      <c r="V179" s="75">
        <f t="shared" si="28"/>
        <v>8.9353</v>
      </c>
      <c r="W179" s="75">
        <f t="shared" si="28"/>
        <v>0</v>
      </c>
    </row>
    <row r="180" spans="1:23" s="1" customFormat="1" ht="31.5">
      <c r="A180" s="73">
        <v>4</v>
      </c>
      <c r="B180" s="75" t="s">
        <v>155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</row>
    <row r="181" spans="1:23" s="1" customFormat="1" ht="15.75">
      <c r="A181" s="73">
        <v>5</v>
      </c>
      <c r="B181" s="75" t="s">
        <v>156</v>
      </c>
      <c r="C181" s="75"/>
      <c r="D181" s="76">
        <f aca="true" t="shared" si="29" ref="D181:W181">D155+D156+D157+D146+D144+D143+D70+D66+D24+D23</f>
        <v>1454.253</v>
      </c>
      <c r="E181" s="76">
        <f t="shared" si="29"/>
        <v>653.876</v>
      </c>
      <c r="F181" s="76">
        <f t="shared" si="29"/>
        <v>156.092</v>
      </c>
      <c r="G181" s="76">
        <f t="shared" si="29"/>
        <v>156.092</v>
      </c>
      <c r="H181" s="76">
        <f t="shared" si="29"/>
        <v>279.957</v>
      </c>
      <c r="I181" s="76">
        <f t="shared" si="29"/>
        <v>279.725</v>
      </c>
      <c r="J181" s="76">
        <f t="shared" si="29"/>
        <v>427.33799999999997</v>
      </c>
      <c r="K181" s="76">
        <f t="shared" si="29"/>
        <v>218.05899999999997</v>
      </c>
      <c r="L181" s="76">
        <f t="shared" si="29"/>
        <v>590.866</v>
      </c>
      <c r="M181" s="76">
        <f t="shared" si="29"/>
        <v>0</v>
      </c>
      <c r="N181" s="76">
        <f t="shared" si="29"/>
        <v>1278.202</v>
      </c>
      <c r="O181" s="76">
        <f t="shared" si="29"/>
        <v>849.5319999999999</v>
      </c>
      <c r="P181" s="76">
        <f t="shared" si="29"/>
        <v>98.31599999999999</v>
      </c>
      <c r="Q181" s="76">
        <f t="shared" si="29"/>
        <v>98.31599999999999</v>
      </c>
      <c r="R181" s="76">
        <f t="shared" si="29"/>
        <v>340.389</v>
      </c>
      <c r="S181" s="76">
        <f t="shared" si="29"/>
        <v>445.96500000000003</v>
      </c>
      <c r="T181" s="76">
        <f t="shared" si="29"/>
        <v>308.817</v>
      </c>
      <c r="U181" s="76">
        <f t="shared" si="29"/>
        <v>305.251</v>
      </c>
      <c r="V181" s="76">
        <f t="shared" si="29"/>
        <v>530.68</v>
      </c>
      <c r="W181" s="76">
        <f t="shared" si="29"/>
        <v>0</v>
      </c>
    </row>
    <row r="182" spans="1:23" s="1" customFormat="1" ht="15.75">
      <c r="A182" s="73">
        <v>6</v>
      </c>
      <c r="B182" s="75" t="s">
        <v>157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</row>
    <row r="183" spans="1:23" s="1" customFormat="1" ht="31.5">
      <c r="A183" s="73">
        <v>7</v>
      </c>
      <c r="B183" s="75" t="s">
        <v>158</v>
      </c>
      <c r="C183" s="75"/>
      <c r="D183" s="75">
        <f aca="true" t="shared" si="30" ref="D183:W183">D138</f>
        <v>1.027</v>
      </c>
      <c r="E183" s="75">
        <f t="shared" si="30"/>
        <v>0</v>
      </c>
      <c r="F183" s="75">
        <f t="shared" si="30"/>
        <v>0</v>
      </c>
      <c r="G183" s="75">
        <f t="shared" si="30"/>
        <v>0</v>
      </c>
      <c r="H183" s="75">
        <f t="shared" si="30"/>
        <v>0</v>
      </c>
      <c r="I183" s="75">
        <f t="shared" si="30"/>
        <v>0</v>
      </c>
      <c r="J183" s="75">
        <f t="shared" si="30"/>
        <v>0</v>
      </c>
      <c r="K183" s="75">
        <f t="shared" si="30"/>
        <v>0</v>
      </c>
      <c r="L183" s="75">
        <f t="shared" si="30"/>
        <v>1.027</v>
      </c>
      <c r="M183" s="75">
        <f t="shared" si="30"/>
        <v>0</v>
      </c>
      <c r="N183" s="75">
        <f t="shared" si="30"/>
        <v>0.87</v>
      </c>
      <c r="O183" s="75">
        <f t="shared" si="30"/>
        <v>0.423</v>
      </c>
      <c r="P183" s="75">
        <f t="shared" si="30"/>
        <v>0</v>
      </c>
      <c r="Q183" s="75">
        <f t="shared" si="30"/>
        <v>0</v>
      </c>
      <c r="R183" s="75">
        <f t="shared" si="30"/>
        <v>0</v>
      </c>
      <c r="S183" s="75">
        <f t="shared" si="30"/>
        <v>0</v>
      </c>
      <c r="T183" s="75">
        <f t="shared" si="30"/>
        <v>0.5</v>
      </c>
      <c r="U183" s="75">
        <f t="shared" si="30"/>
        <v>0.423</v>
      </c>
      <c r="V183" s="75">
        <f t="shared" si="30"/>
        <v>0.37</v>
      </c>
      <c r="W183" s="75">
        <f t="shared" si="30"/>
        <v>0</v>
      </c>
    </row>
    <row r="184" spans="1:23" s="1" customFormat="1" ht="15.75">
      <c r="A184" s="73">
        <v>8</v>
      </c>
      <c r="B184" s="75" t="s">
        <v>159</v>
      </c>
      <c r="C184" s="75"/>
      <c r="D184" s="72"/>
      <c r="E184" s="72"/>
      <c r="F184" s="72"/>
      <c r="G184" s="72"/>
      <c r="H184" s="72"/>
      <c r="I184" s="72"/>
      <c r="J184" s="72"/>
      <c r="K184" s="72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</row>
    <row r="185" spans="1:23" s="1" customFormat="1" ht="16.5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</row>
    <row r="186" spans="1:36" ht="15.75">
      <c r="A186" s="77"/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>
        <f>M167+M166+M164+M163+M157+M156+M155+M146+M144+M143+M138+M134+M121+M109+M102+M101+M100+M99+M98+M97+M96+M95+M94+M93+M92+M91+M90+M89+M88+M87+M86+M85+M84+M83+M82+M81+M80+M79+M78+M77+M76+M75+M74+M73+M72+M71+M69+M68+M67+M45+M24+M23</f>
        <v>0</v>
      </c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</row>
    <row r="187" spans="1:36" ht="15.75">
      <c r="A187" s="77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</row>
    <row r="188" spans="1:36" ht="16.5" thickBot="1">
      <c r="A188" s="120" t="s">
        <v>160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19"/>
      <c r="W188" s="119"/>
      <c r="X188" s="119"/>
      <c r="Y188" s="119"/>
      <c r="Z188" s="119"/>
      <c r="AA188" s="119"/>
      <c r="AB188" s="80"/>
      <c r="AC188" s="80"/>
      <c r="AD188" s="80"/>
      <c r="AE188" s="80"/>
      <c r="AF188" s="80"/>
      <c r="AG188" s="80"/>
      <c r="AH188" s="80"/>
      <c r="AI188" s="80"/>
      <c r="AJ188" s="81"/>
    </row>
    <row r="189" spans="1:35" s="84" customFormat="1" ht="54" customHeight="1" thickBot="1">
      <c r="A189" s="82" t="s">
        <v>161</v>
      </c>
      <c r="B189" s="83" t="s">
        <v>162</v>
      </c>
      <c r="C189" s="136" t="s">
        <v>163</v>
      </c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6" s="84" customFormat="1" ht="51.75" customHeight="1" thickBot="1">
      <c r="A190" s="85"/>
      <c r="B190" s="86"/>
      <c r="C190" s="136" t="s">
        <v>22</v>
      </c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87"/>
    </row>
    <row r="191" spans="1:27" s="84" customFormat="1" ht="95.25" customHeight="1" thickBot="1">
      <c r="A191" s="85"/>
      <c r="B191" s="86"/>
      <c r="C191" s="136" t="s">
        <v>164</v>
      </c>
      <c r="D191" s="137"/>
      <c r="E191" s="137"/>
      <c r="F191" s="138"/>
      <c r="G191" s="136" t="s">
        <v>165</v>
      </c>
      <c r="H191" s="137"/>
      <c r="I191" s="137"/>
      <c r="J191" s="138"/>
      <c r="K191" s="136" t="s">
        <v>166</v>
      </c>
      <c r="L191" s="137"/>
      <c r="M191" s="137"/>
      <c r="N191" s="138"/>
      <c r="O191" s="136" t="s">
        <v>167</v>
      </c>
      <c r="P191" s="137"/>
      <c r="Q191" s="137"/>
      <c r="R191" s="138"/>
      <c r="S191" s="136" t="s">
        <v>168</v>
      </c>
      <c r="T191" s="137"/>
      <c r="U191" s="137"/>
      <c r="V191" s="117"/>
      <c r="W191" s="78"/>
      <c r="X191" s="78"/>
      <c r="Y191" s="78"/>
      <c r="Z191" s="78"/>
      <c r="AA191" s="78"/>
    </row>
    <row r="192" spans="1:36" s="1" customFormat="1" ht="68.25" customHeight="1" thickBot="1">
      <c r="A192" s="88"/>
      <c r="B192" s="89"/>
      <c r="C192" s="90" t="s">
        <v>169</v>
      </c>
      <c r="D192" s="91" t="s">
        <v>170</v>
      </c>
      <c r="E192" s="92" t="s">
        <v>171</v>
      </c>
      <c r="F192" s="93" t="s">
        <v>172</v>
      </c>
      <c r="G192" s="90" t="s">
        <v>169</v>
      </c>
      <c r="H192" s="91" t="s">
        <v>170</v>
      </c>
      <c r="I192" s="92" t="s">
        <v>171</v>
      </c>
      <c r="J192" s="93" t="s">
        <v>172</v>
      </c>
      <c r="K192" s="90" t="s">
        <v>169</v>
      </c>
      <c r="L192" s="91" t="s">
        <v>170</v>
      </c>
      <c r="M192" s="92" t="s">
        <v>171</v>
      </c>
      <c r="N192" s="93" t="s">
        <v>172</v>
      </c>
      <c r="O192" s="90" t="s">
        <v>169</v>
      </c>
      <c r="P192" s="94" t="s">
        <v>170</v>
      </c>
      <c r="Q192" s="92" t="s">
        <v>171</v>
      </c>
      <c r="R192" s="93" t="s">
        <v>172</v>
      </c>
      <c r="S192" s="95" t="s">
        <v>169</v>
      </c>
      <c r="T192" s="94" t="s">
        <v>170</v>
      </c>
      <c r="U192" s="115" t="s">
        <v>171</v>
      </c>
      <c r="V192" s="117"/>
      <c r="W192" s="78"/>
      <c r="X192" s="78"/>
      <c r="Y192" s="78"/>
      <c r="Z192" s="78"/>
      <c r="AA192" s="78"/>
      <c r="AB192" s="79"/>
      <c r="AC192" s="79"/>
      <c r="AD192" s="79"/>
      <c r="AE192" s="79"/>
      <c r="AF192" s="79"/>
      <c r="AG192" s="79"/>
      <c r="AH192" s="79"/>
      <c r="AI192" s="79"/>
      <c r="AJ192" s="79"/>
    </row>
    <row r="193" spans="1:36" s="1" customFormat="1" ht="68.25" customHeight="1" thickBot="1">
      <c r="A193" s="88"/>
      <c r="B193" s="96" t="s">
        <v>23</v>
      </c>
      <c r="C193" s="90">
        <f>SUM(C194:C240)</f>
        <v>0</v>
      </c>
      <c r="D193" s="90">
        <f aca="true" t="shared" si="31" ref="D193:T193">SUM(D194:D240)</f>
        <v>7.2</v>
      </c>
      <c r="E193" s="90">
        <f t="shared" si="31"/>
        <v>16.003</v>
      </c>
      <c r="F193" s="90">
        <f t="shared" si="31"/>
        <v>16.003</v>
      </c>
      <c r="G193" s="90">
        <f t="shared" si="31"/>
        <v>0</v>
      </c>
      <c r="H193" s="90">
        <f t="shared" si="31"/>
        <v>0</v>
      </c>
      <c r="I193" s="90">
        <f t="shared" si="31"/>
        <v>1.3130000000000002</v>
      </c>
      <c r="J193" s="90">
        <f t="shared" si="31"/>
        <v>1.3130000000000002</v>
      </c>
      <c r="K193" s="90">
        <f t="shared" si="31"/>
        <v>0</v>
      </c>
      <c r="L193" s="90">
        <f t="shared" si="31"/>
        <v>0.405</v>
      </c>
      <c r="M193" s="90">
        <f t="shared" si="31"/>
        <v>11.18</v>
      </c>
      <c r="N193" s="90">
        <f t="shared" si="31"/>
        <v>11.18</v>
      </c>
      <c r="O193" s="90"/>
      <c r="P193" s="90"/>
      <c r="Q193" s="90"/>
      <c r="R193" s="90"/>
      <c r="S193" s="90">
        <f t="shared" si="31"/>
        <v>0</v>
      </c>
      <c r="T193" s="90">
        <f t="shared" si="31"/>
        <v>7.6049999999999995</v>
      </c>
      <c r="U193" s="116">
        <f>SUM(U194:U240)</f>
        <v>28.496</v>
      </c>
      <c r="V193" s="117"/>
      <c r="W193" s="78"/>
      <c r="X193" s="78"/>
      <c r="Y193" s="78"/>
      <c r="Z193" s="78"/>
      <c r="AA193" s="78"/>
      <c r="AB193" s="79"/>
      <c r="AC193" s="79"/>
      <c r="AD193" s="79"/>
      <c r="AE193" s="79"/>
      <c r="AF193" s="79"/>
      <c r="AG193" s="79"/>
      <c r="AH193" s="79"/>
      <c r="AI193" s="79"/>
      <c r="AJ193" s="79"/>
    </row>
    <row r="194" spans="1:27" s="1" customFormat="1" ht="16.5" hidden="1" thickBot="1">
      <c r="A194" s="97"/>
      <c r="B194" s="43" t="s">
        <v>50</v>
      </c>
      <c r="C194" s="98"/>
      <c r="D194" s="99">
        <v>7.2</v>
      </c>
      <c r="E194" s="99">
        <v>15.818</v>
      </c>
      <c r="F194" s="99">
        <v>15.818</v>
      </c>
      <c r="G194" s="98"/>
      <c r="H194" s="99"/>
      <c r="I194" s="99"/>
      <c r="J194" s="99"/>
      <c r="K194" s="98"/>
      <c r="L194" s="99"/>
      <c r="M194" s="99"/>
      <c r="N194" s="99"/>
      <c r="O194" s="98"/>
      <c r="P194" s="100"/>
      <c r="Q194" s="101"/>
      <c r="R194" s="100"/>
      <c r="S194" s="102">
        <f>C194+G194+K194</f>
        <v>0</v>
      </c>
      <c r="T194" s="102">
        <f>D194+H194+L194</f>
        <v>7.2</v>
      </c>
      <c r="U194" s="102">
        <f aca="true" t="shared" si="32" ref="U194:U209">E194+I194+M194</f>
        <v>15.818</v>
      </c>
      <c r="V194" s="104"/>
      <c r="W194" s="27"/>
      <c r="X194" s="27"/>
      <c r="Y194" s="104"/>
      <c r="Z194" s="105"/>
      <c r="AA194" s="106"/>
    </row>
    <row r="195" spans="1:27" s="1" customFormat="1" ht="39" hidden="1" thickBot="1">
      <c r="A195" s="97"/>
      <c r="B195" s="24" t="s">
        <v>57</v>
      </c>
      <c r="C195" s="98"/>
      <c r="D195" s="99"/>
      <c r="E195" s="99"/>
      <c r="F195" s="99"/>
      <c r="G195" s="98"/>
      <c r="H195" s="99"/>
      <c r="I195" s="99"/>
      <c r="J195" s="99"/>
      <c r="K195" s="98"/>
      <c r="L195" s="99"/>
      <c r="M195" s="99"/>
      <c r="N195" s="99"/>
      <c r="O195" s="27"/>
      <c r="P195" s="27">
        <v>0.2</v>
      </c>
      <c r="Q195" s="27">
        <v>0.15</v>
      </c>
      <c r="R195" s="27">
        <v>0.15</v>
      </c>
      <c r="S195" s="102">
        <f aca="true" t="shared" si="33" ref="S195:U240">C195+G195+K195</f>
        <v>0</v>
      </c>
      <c r="T195" s="102">
        <f t="shared" si="33"/>
        <v>0</v>
      </c>
      <c r="U195" s="102">
        <f t="shared" si="32"/>
        <v>0</v>
      </c>
      <c r="V195" s="102"/>
      <c r="W195" s="27"/>
      <c r="X195" s="27"/>
      <c r="Y195" s="104"/>
      <c r="Z195" s="105"/>
      <c r="AA195" s="106"/>
    </row>
    <row r="196" spans="1:27" s="1" customFormat="1" ht="51.75" hidden="1" thickBot="1">
      <c r="A196" s="97"/>
      <c r="B196" s="24" t="s">
        <v>58</v>
      </c>
      <c r="C196" s="98"/>
      <c r="D196" s="99"/>
      <c r="E196" s="99"/>
      <c r="F196" s="99"/>
      <c r="G196" s="98"/>
      <c r="H196" s="99"/>
      <c r="I196" s="99"/>
      <c r="J196" s="99"/>
      <c r="K196" s="98"/>
      <c r="L196" s="99"/>
      <c r="M196" s="99"/>
      <c r="N196" s="99"/>
      <c r="O196" s="27">
        <v>0.4</v>
      </c>
      <c r="P196" s="27"/>
      <c r="Q196" s="27">
        <v>0.55</v>
      </c>
      <c r="R196" s="27">
        <v>0.55</v>
      </c>
      <c r="S196" s="102">
        <f t="shared" si="33"/>
        <v>0</v>
      </c>
      <c r="T196" s="102">
        <f t="shared" si="33"/>
        <v>0</v>
      </c>
      <c r="U196" s="102">
        <f t="shared" si="32"/>
        <v>0</v>
      </c>
      <c r="V196" s="102"/>
      <c r="W196" s="27"/>
      <c r="X196" s="27"/>
      <c r="Y196" s="104"/>
      <c r="Z196" s="105"/>
      <c r="AA196" s="106"/>
    </row>
    <row r="197" spans="1:27" s="1" customFormat="1" ht="26.25" hidden="1" thickBot="1">
      <c r="A197" s="97"/>
      <c r="B197" s="45" t="s">
        <v>59</v>
      </c>
      <c r="C197" s="98"/>
      <c r="D197" s="99"/>
      <c r="E197" s="99"/>
      <c r="F197" s="99"/>
      <c r="G197" s="98"/>
      <c r="H197" s="99"/>
      <c r="I197" s="99"/>
      <c r="J197" s="99"/>
      <c r="K197" s="98"/>
      <c r="L197" s="99"/>
      <c r="M197" s="99"/>
      <c r="N197" s="99"/>
      <c r="O197" s="27">
        <v>0.23</v>
      </c>
      <c r="P197" s="27">
        <v>0</v>
      </c>
      <c r="Q197" s="27">
        <v>0.15</v>
      </c>
      <c r="R197" s="27">
        <v>0.15</v>
      </c>
      <c r="S197" s="102"/>
      <c r="T197" s="102"/>
      <c r="U197" s="102"/>
      <c r="V197" s="102"/>
      <c r="W197" s="27"/>
      <c r="X197" s="27"/>
      <c r="Y197" s="104"/>
      <c r="Z197" s="105"/>
      <c r="AA197" s="106"/>
    </row>
    <row r="198" spans="1:27" s="1" customFormat="1" ht="26.25" hidden="1" thickBot="1">
      <c r="A198" s="97"/>
      <c r="B198" s="45" t="s">
        <v>61</v>
      </c>
      <c r="C198" s="98"/>
      <c r="D198" s="99"/>
      <c r="E198" s="99"/>
      <c r="F198" s="99"/>
      <c r="G198" s="98"/>
      <c r="H198" s="99"/>
      <c r="I198" s="99"/>
      <c r="J198" s="99"/>
      <c r="K198" s="98"/>
      <c r="L198" s="99"/>
      <c r="M198" s="99"/>
      <c r="N198" s="99"/>
      <c r="O198" s="27"/>
      <c r="P198" s="27">
        <v>0.1</v>
      </c>
      <c r="Q198" s="27">
        <v>0.038</v>
      </c>
      <c r="R198" s="27">
        <v>0.038</v>
      </c>
      <c r="S198" s="102">
        <f t="shared" si="33"/>
        <v>0</v>
      </c>
      <c r="T198" s="102">
        <f t="shared" si="33"/>
        <v>0</v>
      </c>
      <c r="U198" s="102">
        <f t="shared" si="32"/>
        <v>0</v>
      </c>
      <c r="V198" s="102"/>
      <c r="W198" s="27"/>
      <c r="X198" s="27"/>
      <c r="Y198" s="104"/>
      <c r="Z198" s="105"/>
      <c r="AA198" s="106"/>
    </row>
    <row r="199" spans="1:27" s="1" customFormat="1" ht="26.25" hidden="1" thickBot="1">
      <c r="A199" s="97"/>
      <c r="B199" s="45" t="s">
        <v>62</v>
      </c>
      <c r="C199" s="98"/>
      <c r="D199" s="99"/>
      <c r="E199" s="99"/>
      <c r="F199" s="99"/>
      <c r="G199" s="98"/>
      <c r="H199" s="99"/>
      <c r="I199" s="99"/>
      <c r="J199" s="99"/>
      <c r="K199" s="98"/>
      <c r="L199" s="99"/>
      <c r="M199" s="99"/>
      <c r="N199" s="99"/>
      <c r="O199" s="27"/>
      <c r="P199" s="27">
        <v>0.1</v>
      </c>
      <c r="Q199" s="27">
        <v>0.038</v>
      </c>
      <c r="R199" s="27">
        <v>0.038</v>
      </c>
      <c r="S199" s="102">
        <f t="shared" si="33"/>
        <v>0</v>
      </c>
      <c r="T199" s="102">
        <f t="shared" si="33"/>
        <v>0</v>
      </c>
      <c r="U199" s="102">
        <f t="shared" si="32"/>
        <v>0</v>
      </c>
      <c r="V199" s="102"/>
      <c r="W199" s="27"/>
      <c r="X199" s="27"/>
      <c r="Y199" s="104"/>
      <c r="Z199" s="105"/>
      <c r="AA199" s="106"/>
    </row>
    <row r="200" spans="1:27" s="1" customFormat="1" ht="26.25" hidden="1" thickBot="1">
      <c r="A200" s="97"/>
      <c r="B200" s="45" t="s">
        <v>63</v>
      </c>
      <c r="C200" s="98"/>
      <c r="D200" s="99"/>
      <c r="E200" s="99"/>
      <c r="F200" s="99"/>
      <c r="G200" s="98"/>
      <c r="H200" s="99"/>
      <c r="I200" s="99"/>
      <c r="J200" s="99"/>
      <c r="K200" s="98"/>
      <c r="L200" s="99"/>
      <c r="M200" s="99"/>
      <c r="N200" s="99"/>
      <c r="O200" s="27"/>
      <c r="P200" s="27">
        <v>0.1</v>
      </c>
      <c r="Q200" s="27">
        <v>0.038</v>
      </c>
      <c r="R200" s="27">
        <v>0.038</v>
      </c>
      <c r="S200" s="102">
        <f t="shared" si="33"/>
        <v>0</v>
      </c>
      <c r="T200" s="102">
        <f t="shared" si="33"/>
        <v>0</v>
      </c>
      <c r="U200" s="102">
        <f t="shared" si="32"/>
        <v>0</v>
      </c>
      <c r="V200" s="102"/>
      <c r="W200" s="27"/>
      <c r="X200" s="27"/>
      <c r="Y200" s="104"/>
      <c r="Z200" s="105"/>
      <c r="AA200" s="106"/>
    </row>
    <row r="201" spans="1:27" s="1" customFormat="1" ht="16.5" customHeight="1" hidden="1" thickBot="1">
      <c r="A201" s="97"/>
      <c r="B201" s="45" t="s">
        <v>64</v>
      </c>
      <c r="C201" s="98"/>
      <c r="D201" s="99"/>
      <c r="E201" s="99"/>
      <c r="F201" s="99"/>
      <c r="G201" s="98"/>
      <c r="H201" s="99"/>
      <c r="I201" s="99"/>
      <c r="J201" s="99"/>
      <c r="K201" s="98"/>
      <c r="L201" s="99"/>
      <c r="M201" s="99"/>
      <c r="N201" s="99"/>
      <c r="O201" s="27"/>
      <c r="P201" s="27">
        <v>0.2</v>
      </c>
      <c r="Q201" s="27">
        <v>0.079</v>
      </c>
      <c r="R201" s="27">
        <v>0.079</v>
      </c>
      <c r="S201" s="102">
        <f t="shared" si="33"/>
        <v>0</v>
      </c>
      <c r="T201" s="102">
        <f t="shared" si="33"/>
        <v>0</v>
      </c>
      <c r="U201" s="102">
        <f t="shared" si="32"/>
        <v>0</v>
      </c>
      <c r="V201" s="102"/>
      <c r="W201" s="27"/>
      <c r="X201" s="27"/>
      <c r="Y201" s="104"/>
      <c r="Z201" s="105"/>
      <c r="AA201" s="106"/>
    </row>
    <row r="202" spans="1:27" s="1" customFormat="1" ht="26.25" hidden="1" thickBot="1">
      <c r="A202" s="97"/>
      <c r="B202" s="45" t="s">
        <v>65</v>
      </c>
      <c r="C202" s="98"/>
      <c r="D202" s="99"/>
      <c r="E202" s="99"/>
      <c r="F202" s="99"/>
      <c r="G202" s="98"/>
      <c r="H202" s="99"/>
      <c r="I202" s="99"/>
      <c r="J202" s="99"/>
      <c r="K202" s="98"/>
      <c r="L202" s="99"/>
      <c r="M202" s="99"/>
      <c r="N202" s="99"/>
      <c r="O202" s="27"/>
      <c r="P202" s="27">
        <v>0.08</v>
      </c>
      <c r="Q202" s="27">
        <v>0.02</v>
      </c>
      <c r="R202" s="27">
        <v>0.02</v>
      </c>
      <c r="S202" s="102">
        <f t="shared" si="33"/>
        <v>0</v>
      </c>
      <c r="T202" s="102">
        <f t="shared" si="33"/>
        <v>0</v>
      </c>
      <c r="U202" s="102">
        <f t="shared" si="32"/>
        <v>0</v>
      </c>
      <c r="V202" s="102"/>
      <c r="W202" s="27"/>
      <c r="X202" s="27"/>
      <c r="Y202" s="104"/>
      <c r="Z202" s="105"/>
      <c r="AA202" s="106"/>
    </row>
    <row r="203" spans="1:27" s="1" customFormat="1" ht="16.5" customHeight="1" hidden="1" thickBot="1">
      <c r="A203" s="97"/>
      <c r="B203" s="45" t="s">
        <v>66</v>
      </c>
      <c r="C203" s="98"/>
      <c r="D203" s="99"/>
      <c r="E203" s="99"/>
      <c r="F203" s="99"/>
      <c r="G203" s="98"/>
      <c r="H203" s="99"/>
      <c r="I203" s="99"/>
      <c r="J203" s="99"/>
      <c r="K203" s="98"/>
      <c r="L203" s="99"/>
      <c r="M203" s="99"/>
      <c r="N203" s="99"/>
      <c r="O203" s="27"/>
      <c r="P203" s="27">
        <v>0.1</v>
      </c>
      <c r="Q203" s="27">
        <v>0.037</v>
      </c>
      <c r="R203" s="27">
        <v>0.037</v>
      </c>
      <c r="S203" s="102">
        <f t="shared" si="33"/>
        <v>0</v>
      </c>
      <c r="T203" s="102">
        <f t="shared" si="33"/>
        <v>0</v>
      </c>
      <c r="U203" s="102">
        <f t="shared" si="32"/>
        <v>0</v>
      </c>
      <c r="V203" s="102"/>
      <c r="W203" s="27"/>
      <c r="X203" s="27"/>
      <c r="Y203" s="104"/>
      <c r="Z203" s="105"/>
      <c r="AA203" s="106"/>
    </row>
    <row r="204" spans="1:27" s="1" customFormat="1" ht="26.25" hidden="1" thickBot="1">
      <c r="A204" s="97"/>
      <c r="B204" s="45" t="s">
        <v>67</v>
      </c>
      <c r="C204" s="98"/>
      <c r="D204" s="99"/>
      <c r="E204" s="99"/>
      <c r="F204" s="99"/>
      <c r="G204" s="98"/>
      <c r="H204" s="99"/>
      <c r="I204" s="99"/>
      <c r="J204" s="99"/>
      <c r="K204" s="98"/>
      <c r="L204" s="99"/>
      <c r="M204" s="99"/>
      <c r="N204" s="99"/>
      <c r="O204" s="27"/>
      <c r="P204" s="27">
        <v>0.1</v>
      </c>
      <c r="Q204" s="27">
        <v>0.038</v>
      </c>
      <c r="R204" s="27">
        <v>0.038</v>
      </c>
      <c r="S204" s="102">
        <f t="shared" si="33"/>
        <v>0</v>
      </c>
      <c r="T204" s="102">
        <f t="shared" si="33"/>
        <v>0</v>
      </c>
      <c r="U204" s="102">
        <f t="shared" si="32"/>
        <v>0</v>
      </c>
      <c r="V204" s="102"/>
      <c r="W204" s="27"/>
      <c r="X204" s="27"/>
      <c r="Y204" s="104"/>
      <c r="Z204" s="105"/>
      <c r="AA204" s="106"/>
    </row>
    <row r="205" spans="1:27" s="1" customFormat="1" ht="26.25" hidden="1" thickBot="1">
      <c r="A205" s="97"/>
      <c r="B205" s="45" t="s">
        <v>68</v>
      </c>
      <c r="C205" s="98"/>
      <c r="D205" s="99"/>
      <c r="E205" s="99"/>
      <c r="F205" s="99"/>
      <c r="G205" s="98"/>
      <c r="H205" s="99"/>
      <c r="I205" s="99"/>
      <c r="J205" s="99"/>
      <c r="K205" s="98"/>
      <c r="L205" s="99"/>
      <c r="M205" s="99"/>
      <c r="N205" s="99"/>
      <c r="O205" s="27"/>
      <c r="P205" s="27">
        <v>0.05</v>
      </c>
      <c r="Q205" s="27">
        <v>0.018</v>
      </c>
      <c r="R205" s="27">
        <v>0.018</v>
      </c>
      <c r="S205" s="102">
        <f t="shared" si="33"/>
        <v>0</v>
      </c>
      <c r="T205" s="102">
        <f t="shared" si="33"/>
        <v>0</v>
      </c>
      <c r="U205" s="102">
        <f t="shared" si="32"/>
        <v>0</v>
      </c>
      <c r="V205" s="102"/>
      <c r="W205" s="27"/>
      <c r="X205" s="27"/>
      <c r="Y205" s="104"/>
      <c r="Z205" s="105"/>
      <c r="AA205" s="106"/>
    </row>
    <row r="206" spans="1:27" s="1" customFormat="1" ht="26.25" hidden="1" thickBot="1">
      <c r="A206" s="97"/>
      <c r="B206" s="45" t="s">
        <v>69</v>
      </c>
      <c r="C206" s="98"/>
      <c r="D206" s="99"/>
      <c r="E206" s="99"/>
      <c r="F206" s="99"/>
      <c r="G206" s="98"/>
      <c r="H206" s="99"/>
      <c r="I206" s="99"/>
      <c r="J206" s="99"/>
      <c r="K206" s="98"/>
      <c r="L206" s="99"/>
      <c r="M206" s="99"/>
      <c r="N206" s="99"/>
      <c r="O206" s="27"/>
      <c r="P206" s="27">
        <v>0.8</v>
      </c>
      <c r="Q206" s="27">
        <v>0.29</v>
      </c>
      <c r="R206" s="27">
        <v>0.29</v>
      </c>
      <c r="S206" s="102">
        <f t="shared" si="33"/>
        <v>0</v>
      </c>
      <c r="T206" s="102">
        <f t="shared" si="33"/>
        <v>0</v>
      </c>
      <c r="U206" s="102">
        <f t="shared" si="32"/>
        <v>0</v>
      </c>
      <c r="V206" s="102"/>
      <c r="W206" s="27"/>
      <c r="X206" s="27"/>
      <c r="Y206" s="104"/>
      <c r="Z206" s="105"/>
      <c r="AA206" s="106"/>
    </row>
    <row r="207" spans="1:27" s="1" customFormat="1" ht="26.25" hidden="1" thickBot="1">
      <c r="A207" s="97"/>
      <c r="B207" s="45" t="s">
        <v>70</v>
      </c>
      <c r="C207" s="98"/>
      <c r="D207" s="99"/>
      <c r="E207" s="99"/>
      <c r="F207" s="99"/>
      <c r="G207" s="98"/>
      <c r="H207" s="99"/>
      <c r="I207" s="99"/>
      <c r="J207" s="99"/>
      <c r="K207" s="98"/>
      <c r="L207" s="99"/>
      <c r="M207" s="99"/>
      <c r="N207" s="99"/>
      <c r="O207" s="27"/>
      <c r="P207" s="27">
        <v>0.1</v>
      </c>
      <c r="Q207" s="27">
        <v>0.038</v>
      </c>
      <c r="R207" s="27">
        <v>0.038</v>
      </c>
      <c r="S207" s="102">
        <f t="shared" si="33"/>
        <v>0</v>
      </c>
      <c r="T207" s="102">
        <f t="shared" si="33"/>
        <v>0</v>
      </c>
      <c r="U207" s="102">
        <f t="shared" si="32"/>
        <v>0</v>
      </c>
      <c r="V207" s="102"/>
      <c r="W207" s="27"/>
      <c r="X207" s="27"/>
      <c r="Y207" s="104"/>
      <c r="Z207" s="105"/>
      <c r="AA207" s="106"/>
    </row>
    <row r="208" spans="1:27" s="1" customFormat="1" ht="26.25" hidden="1" thickBot="1">
      <c r="A208" s="97"/>
      <c r="B208" s="45" t="s">
        <v>71</v>
      </c>
      <c r="C208" s="98"/>
      <c r="D208" s="99"/>
      <c r="E208" s="99"/>
      <c r="F208" s="99"/>
      <c r="G208" s="98"/>
      <c r="H208" s="99"/>
      <c r="I208" s="99"/>
      <c r="J208" s="99"/>
      <c r="K208" s="98"/>
      <c r="L208" s="99"/>
      <c r="M208" s="99"/>
      <c r="N208" s="99"/>
      <c r="O208" s="27"/>
      <c r="P208" s="27">
        <v>0.1</v>
      </c>
      <c r="Q208" s="27">
        <v>0.038</v>
      </c>
      <c r="R208" s="27">
        <v>0.038</v>
      </c>
      <c r="S208" s="102">
        <f t="shared" si="33"/>
        <v>0</v>
      </c>
      <c r="T208" s="102">
        <f t="shared" si="33"/>
        <v>0</v>
      </c>
      <c r="U208" s="102">
        <f t="shared" si="32"/>
        <v>0</v>
      </c>
      <c r="V208" s="102"/>
      <c r="W208" s="27"/>
      <c r="X208" s="27"/>
      <c r="Y208" s="104"/>
      <c r="Z208" s="105"/>
      <c r="AA208" s="106"/>
    </row>
    <row r="209" spans="1:27" s="1" customFormat="1" ht="26.25" hidden="1" thickBot="1">
      <c r="A209" s="97"/>
      <c r="B209" s="47" t="s">
        <v>72</v>
      </c>
      <c r="C209" s="98"/>
      <c r="D209" s="99"/>
      <c r="E209" s="99"/>
      <c r="F209" s="99"/>
      <c r="G209" s="98"/>
      <c r="H209" s="99"/>
      <c r="I209" s="99"/>
      <c r="J209" s="99"/>
      <c r="K209" s="98"/>
      <c r="L209" s="99"/>
      <c r="M209" s="99"/>
      <c r="N209" s="99"/>
      <c r="O209" s="27"/>
      <c r="P209" s="27">
        <v>0.2</v>
      </c>
      <c r="Q209" s="27">
        <v>0.076</v>
      </c>
      <c r="R209" s="27">
        <v>0.076</v>
      </c>
      <c r="S209" s="102">
        <f t="shared" si="33"/>
        <v>0</v>
      </c>
      <c r="T209" s="102">
        <f t="shared" si="33"/>
        <v>0</v>
      </c>
      <c r="U209" s="102">
        <f t="shared" si="32"/>
        <v>0</v>
      </c>
      <c r="V209" s="102"/>
      <c r="W209" s="108"/>
      <c r="X209" s="27"/>
      <c r="Y209" s="104">
        <v>0.045</v>
      </c>
      <c r="Z209" s="105"/>
      <c r="AA209" s="106"/>
    </row>
    <row r="210" spans="1:27" s="1" customFormat="1" ht="26.25" hidden="1" thickBot="1">
      <c r="A210" s="97"/>
      <c r="B210" s="47" t="s">
        <v>73</v>
      </c>
      <c r="C210" s="98"/>
      <c r="D210" s="99"/>
      <c r="E210" s="99"/>
      <c r="F210" s="99"/>
      <c r="G210" s="98"/>
      <c r="H210" s="99"/>
      <c r="I210" s="99"/>
      <c r="J210" s="99"/>
      <c r="K210" s="98"/>
      <c r="L210" s="99"/>
      <c r="M210" s="99"/>
      <c r="N210" s="99"/>
      <c r="O210" s="27"/>
      <c r="P210" s="27">
        <v>0.1</v>
      </c>
      <c r="Q210" s="27">
        <v>0.038</v>
      </c>
      <c r="R210" s="27">
        <v>0.038</v>
      </c>
      <c r="S210" s="102">
        <f t="shared" si="33"/>
        <v>0</v>
      </c>
      <c r="T210" s="102">
        <f t="shared" si="33"/>
        <v>0</v>
      </c>
      <c r="U210" s="102">
        <f t="shared" si="33"/>
        <v>0</v>
      </c>
      <c r="V210" s="102"/>
      <c r="W210" s="27"/>
      <c r="X210" s="27"/>
      <c r="Y210" s="104">
        <v>0.02</v>
      </c>
      <c r="Z210" s="105"/>
      <c r="AA210" s="106"/>
    </row>
    <row r="211" spans="1:27" s="1" customFormat="1" ht="26.25" hidden="1" thickBot="1">
      <c r="A211" s="97"/>
      <c r="B211" s="45" t="s">
        <v>74</v>
      </c>
      <c r="C211" s="98"/>
      <c r="D211" s="99"/>
      <c r="E211" s="99"/>
      <c r="F211" s="99"/>
      <c r="G211" s="98"/>
      <c r="H211" s="99"/>
      <c r="I211" s="99"/>
      <c r="J211" s="99"/>
      <c r="K211" s="98"/>
      <c r="L211" s="99"/>
      <c r="M211" s="99"/>
      <c r="N211" s="99"/>
      <c r="O211" s="27"/>
      <c r="P211" s="27">
        <v>0.13</v>
      </c>
      <c r="Q211" s="27">
        <v>0.048</v>
      </c>
      <c r="R211" s="27">
        <v>0.048</v>
      </c>
      <c r="S211" s="102">
        <f t="shared" si="33"/>
        <v>0</v>
      </c>
      <c r="T211" s="102">
        <f t="shared" si="33"/>
        <v>0</v>
      </c>
      <c r="U211" s="102">
        <f t="shared" si="33"/>
        <v>0</v>
      </c>
      <c r="V211" s="102"/>
      <c r="W211" s="27"/>
      <c r="X211" s="27"/>
      <c r="Y211" s="104">
        <v>0.029</v>
      </c>
      <c r="Z211" s="105"/>
      <c r="AA211" s="106"/>
    </row>
    <row r="212" spans="1:27" s="1" customFormat="1" ht="39" hidden="1" thickBot="1">
      <c r="A212" s="97"/>
      <c r="B212" s="47" t="s">
        <v>75</v>
      </c>
      <c r="C212" s="98"/>
      <c r="D212" s="99"/>
      <c r="E212" s="99"/>
      <c r="F212" s="99"/>
      <c r="G212" s="98"/>
      <c r="H212" s="99"/>
      <c r="I212" s="99"/>
      <c r="J212" s="99"/>
      <c r="K212" s="98"/>
      <c r="L212" s="99"/>
      <c r="M212" s="99"/>
      <c r="N212" s="99"/>
      <c r="O212" s="27"/>
      <c r="P212" s="27">
        <v>0.1</v>
      </c>
      <c r="Q212" s="27">
        <v>0.079</v>
      </c>
      <c r="R212" s="27">
        <v>0.079</v>
      </c>
      <c r="S212" s="102">
        <f t="shared" si="33"/>
        <v>0</v>
      </c>
      <c r="T212" s="102">
        <f t="shared" si="33"/>
        <v>0</v>
      </c>
      <c r="U212" s="102">
        <f t="shared" si="33"/>
        <v>0</v>
      </c>
      <c r="V212" s="102"/>
      <c r="W212" s="27"/>
      <c r="X212" s="27"/>
      <c r="Y212" s="104">
        <v>0.035</v>
      </c>
      <c r="Z212" s="105"/>
      <c r="AA212" s="106"/>
    </row>
    <row r="213" spans="1:27" s="1" customFormat="1" ht="39" hidden="1" thickBot="1">
      <c r="A213" s="97"/>
      <c r="B213" s="47" t="s">
        <v>76</v>
      </c>
      <c r="C213" s="98"/>
      <c r="D213" s="99"/>
      <c r="E213" s="99"/>
      <c r="F213" s="99"/>
      <c r="G213" s="98"/>
      <c r="H213" s="99"/>
      <c r="I213" s="99"/>
      <c r="J213" s="99"/>
      <c r="K213" s="98"/>
      <c r="L213" s="99"/>
      <c r="M213" s="99"/>
      <c r="N213" s="99"/>
      <c r="O213" s="27"/>
      <c r="P213" s="27">
        <v>0.295</v>
      </c>
      <c r="Q213" s="27">
        <v>0.203</v>
      </c>
      <c r="R213" s="27">
        <v>0.203</v>
      </c>
      <c r="S213" s="102">
        <f t="shared" si="33"/>
        <v>0</v>
      </c>
      <c r="T213" s="102">
        <f t="shared" si="33"/>
        <v>0</v>
      </c>
      <c r="U213" s="102">
        <f t="shared" si="33"/>
        <v>0</v>
      </c>
      <c r="V213" s="102"/>
      <c r="W213" s="27"/>
      <c r="X213" s="27"/>
      <c r="Y213" s="104">
        <v>0</v>
      </c>
      <c r="Z213" s="105"/>
      <c r="AA213" s="106"/>
    </row>
    <row r="214" spans="1:27" s="1" customFormat="1" ht="26.25" hidden="1" thickBot="1">
      <c r="A214" s="97"/>
      <c r="B214" s="47" t="s">
        <v>77</v>
      </c>
      <c r="C214" s="98"/>
      <c r="D214" s="99"/>
      <c r="E214" s="99"/>
      <c r="F214" s="99"/>
      <c r="G214" s="98"/>
      <c r="H214" s="99"/>
      <c r="I214" s="99"/>
      <c r="J214" s="99"/>
      <c r="K214" s="98"/>
      <c r="L214" s="99"/>
      <c r="M214" s="99"/>
      <c r="N214" s="99"/>
      <c r="O214" s="27"/>
      <c r="P214" s="27">
        <v>0.08</v>
      </c>
      <c r="Q214" s="27">
        <v>0.057</v>
      </c>
      <c r="R214" s="27">
        <v>0.057</v>
      </c>
      <c r="S214" s="102">
        <f t="shared" si="33"/>
        <v>0</v>
      </c>
      <c r="T214" s="102">
        <f t="shared" si="33"/>
        <v>0</v>
      </c>
      <c r="U214" s="102">
        <f t="shared" si="33"/>
        <v>0</v>
      </c>
      <c r="V214" s="102"/>
      <c r="W214" s="27"/>
      <c r="X214" s="27"/>
      <c r="Y214" s="104">
        <v>0.04</v>
      </c>
      <c r="Z214" s="105"/>
      <c r="AA214" s="106"/>
    </row>
    <row r="215" spans="1:27" s="1" customFormat="1" ht="39" hidden="1" thickBot="1">
      <c r="A215" s="97"/>
      <c r="B215" s="47" t="s">
        <v>78</v>
      </c>
      <c r="C215" s="98"/>
      <c r="D215" s="99"/>
      <c r="E215" s="99"/>
      <c r="F215" s="99"/>
      <c r="G215" s="98"/>
      <c r="H215" s="99"/>
      <c r="I215" s="99"/>
      <c r="J215" s="99"/>
      <c r="K215" s="98"/>
      <c r="L215" s="99"/>
      <c r="M215" s="99"/>
      <c r="N215" s="99"/>
      <c r="O215" s="27"/>
      <c r="P215" s="27">
        <v>0.295</v>
      </c>
      <c r="Q215" s="27">
        <v>0.207</v>
      </c>
      <c r="R215" s="27">
        <v>0.207</v>
      </c>
      <c r="S215" s="102">
        <f t="shared" si="33"/>
        <v>0</v>
      </c>
      <c r="T215" s="102">
        <f t="shared" si="33"/>
        <v>0</v>
      </c>
      <c r="U215" s="102">
        <f t="shared" si="33"/>
        <v>0</v>
      </c>
      <c r="V215" s="102"/>
      <c r="W215" s="27"/>
      <c r="X215" s="27"/>
      <c r="Y215" s="104"/>
      <c r="Z215" s="105"/>
      <c r="AA215" s="106"/>
    </row>
    <row r="216" spans="1:27" s="1" customFormat="1" ht="39" hidden="1" thickBot="1">
      <c r="A216" s="97"/>
      <c r="B216" s="47" t="s">
        <v>79</v>
      </c>
      <c r="C216" s="98"/>
      <c r="D216" s="99"/>
      <c r="E216" s="99"/>
      <c r="F216" s="99"/>
      <c r="G216" s="98"/>
      <c r="H216" s="99"/>
      <c r="I216" s="99"/>
      <c r="J216" s="99"/>
      <c r="K216" s="98"/>
      <c r="L216" s="99"/>
      <c r="M216" s="99"/>
      <c r="N216" s="99"/>
      <c r="O216" s="27"/>
      <c r="P216" s="27">
        <v>0.1</v>
      </c>
      <c r="Q216" s="27">
        <v>0.079</v>
      </c>
      <c r="R216" s="27">
        <v>0.079</v>
      </c>
      <c r="S216" s="102">
        <f t="shared" si="33"/>
        <v>0</v>
      </c>
      <c r="T216" s="102">
        <f t="shared" si="33"/>
        <v>0</v>
      </c>
      <c r="U216" s="102">
        <f t="shared" si="33"/>
        <v>0</v>
      </c>
      <c r="V216" s="102"/>
      <c r="W216" s="27"/>
      <c r="X216" s="27"/>
      <c r="Y216" s="104"/>
      <c r="Z216" s="105"/>
      <c r="AA216" s="106"/>
    </row>
    <row r="217" spans="1:27" s="1" customFormat="1" ht="39" hidden="1" thickBot="1">
      <c r="A217" s="97"/>
      <c r="B217" s="47" t="s">
        <v>80</v>
      </c>
      <c r="C217" s="98"/>
      <c r="D217" s="99"/>
      <c r="E217" s="99"/>
      <c r="F217" s="99"/>
      <c r="G217" s="98"/>
      <c r="H217" s="99"/>
      <c r="I217" s="99"/>
      <c r="J217" s="99"/>
      <c r="K217" s="98"/>
      <c r="L217" s="107">
        <v>0.085</v>
      </c>
      <c r="M217" s="107">
        <v>0.045000000000000005</v>
      </c>
      <c r="N217" s="107">
        <v>0.045000000000000005</v>
      </c>
      <c r="O217" s="27"/>
      <c r="P217" s="27"/>
      <c r="Q217" s="27"/>
      <c r="R217" s="27"/>
      <c r="S217" s="102">
        <f t="shared" si="33"/>
        <v>0</v>
      </c>
      <c r="T217" s="102">
        <f t="shared" si="33"/>
        <v>0.085</v>
      </c>
      <c r="U217" s="102">
        <f t="shared" si="33"/>
        <v>0.045000000000000005</v>
      </c>
      <c r="V217" s="102"/>
      <c r="W217" s="27"/>
      <c r="X217" s="27"/>
      <c r="Y217" s="104"/>
      <c r="Z217" s="105"/>
      <c r="AA217" s="106"/>
    </row>
    <row r="218" spans="1:27" s="1" customFormat="1" ht="39" hidden="1" thickBot="1">
      <c r="A218" s="97"/>
      <c r="B218" s="47" t="s">
        <v>81</v>
      </c>
      <c r="C218" s="98"/>
      <c r="D218" s="99"/>
      <c r="E218" s="99"/>
      <c r="F218" s="99"/>
      <c r="G218" s="98"/>
      <c r="H218" s="99"/>
      <c r="I218" s="99"/>
      <c r="J218" s="99"/>
      <c r="K218" s="98"/>
      <c r="L218" s="107">
        <v>0.04</v>
      </c>
      <c r="M218" s="107">
        <v>0.02</v>
      </c>
      <c r="N218" s="107">
        <v>0.02</v>
      </c>
      <c r="O218" s="27"/>
      <c r="P218" s="27"/>
      <c r="Q218" s="27"/>
      <c r="R218" s="27"/>
      <c r="S218" s="102">
        <f t="shared" si="33"/>
        <v>0</v>
      </c>
      <c r="T218" s="102">
        <f t="shared" si="33"/>
        <v>0.04</v>
      </c>
      <c r="U218" s="102">
        <f t="shared" si="33"/>
        <v>0.02</v>
      </c>
      <c r="V218" s="102"/>
      <c r="W218" s="79"/>
      <c r="X218" s="27"/>
      <c r="Y218" s="104"/>
      <c r="Z218" s="105"/>
      <c r="AA218" s="106"/>
    </row>
    <row r="219" spans="1:27" s="1" customFormat="1" ht="39" hidden="1" thickBot="1">
      <c r="A219" s="97"/>
      <c r="B219" s="47" t="s">
        <v>82</v>
      </c>
      <c r="C219" s="98"/>
      <c r="D219" s="99"/>
      <c r="E219" s="99"/>
      <c r="F219" s="99"/>
      <c r="G219" s="98"/>
      <c r="H219" s="99"/>
      <c r="I219" s="99"/>
      <c r="J219" s="99"/>
      <c r="K219" s="98"/>
      <c r="L219" s="107">
        <v>0.08</v>
      </c>
      <c r="M219" s="107">
        <v>0.028999999999999998</v>
      </c>
      <c r="N219" s="107">
        <v>0.028999999999999998</v>
      </c>
      <c r="O219" s="27"/>
      <c r="P219" s="27"/>
      <c r="Q219" s="27"/>
      <c r="R219" s="27"/>
      <c r="S219" s="102">
        <f t="shared" si="33"/>
        <v>0</v>
      </c>
      <c r="T219" s="102">
        <f t="shared" si="33"/>
        <v>0.08</v>
      </c>
      <c r="U219" s="102">
        <f t="shared" si="33"/>
        <v>0.028999999999999998</v>
      </c>
      <c r="V219" s="102"/>
      <c r="W219" s="79"/>
      <c r="X219" s="27"/>
      <c r="Y219" s="104"/>
      <c r="Z219" s="105"/>
      <c r="AA219" s="106"/>
    </row>
    <row r="220" spans="1:27" s="1" customFormat="1" ht="39" hidden="1" thickBot="1">
      <c r="A220" s="97"/>
      <c r="B220" s="47" t="s">
        <v>83</v>
      </c>
      <c r="C220" s="98"/>
      <c r="D220" s="99"/>
      <c r="E220" s="99"/>
      <c r="F220" s="99"/>
      <c r="G220" s="98"/>
      <c r="H220" s="99"/>
      <c r="I220" s="99"/>
      <c r="J220" s="99"/>
      <c r="K220" s="98"/>
      <c r="L220" s="107">
        <v>0.1</v>
      </c>
      <c r="M220" s="107">
        <v>0.034999999999999996</v>
      </c>
      <c r="N220" s="107">
        <v>0.034999999999999996</v>
      </c>
      <c r="O220" s="27"/>
      <c r="P220" s="27"/>
      <c r="Q220" s="27"/>
      <c r="R220" s="27"/>
      <c r="S220" s="102">
        <f t="shared" si="33"/>
        <v>0</v>
      </c>
      <c r="T220" s="102">
        <f t="shared" si="33"/>
        <v>0.1</v>
      </c>
      <c r="U220" s="102">
        <f t="shared" si="33"/>
        <v>0.034999999999999996</v>
      </c>
      <c r="V220" s="102"/>
      <c r="W220" s="111"/>
      <c r="X220" s="27"/>
      <c r="Y220" s="104"/>
      <c r="Z220" s="105"/>
      <c r="AA220" s="106"/>
    </row>
    <row r="221" spans="1:27" s="1" customFormat="1" ht="39" hidden="1" thickBot="1">
      <c r="A221" s="97"/>
      <c r="B221" s="47" t="s">
        <v>84</v>
      </c>
      <c r="C221" s="98"/>
      <c r="D221" s="99"/>
      <c r="E221" s="99"/>
      <c r="F221" s="99"/>
      <c r="G221" s="98"/>
      <c r="H221" s="99"/>
      <c r="I221" s="99"/>
      <c r="J221" s="99"/>
      <c r="K221" s="98"/>
      <c r="L221" s="107"/>
      <c r="M221" s="107"/>
      <c r="N221" s="107"/>
      <c r="O221" s="27"/>
      <c r="P221" s="27">
        <v>0.07</v>
      </c>
      <c r="Q221" s="27">
        <v>0.049</v>
      </c>
      <c r="R221" s="27">
        <v>0.049</v>
      </c>
      <c r="S221" s="102">
        <f t="shared" si="33"/>
        <v>0</v>
      </c>
      <c r="T221" s="102">
        <f t="shared" si="33"/>
        <v>0</v>
      </c>
      <c r="U221" s="102">
        <f t="shared" si="33"/>
        <v>0</v>
      </c>
      <c r="V221" s="102"/>
      <c r="W221" s="111"/>
      <c r="X221" s="27"/>
      <c r="Y221" s="104"/>
      <c r="Z221" s="105"/>
      <c r="AA221" s="106"/>
    </row>
    <row r="222" spans="1:27" s="1" customFormat="1" ht="51.75" hidden="1" thickBot="1">
      <c r="A222" s="97"/>
      <c r="B222" s="47" t="s">
        <v>85</v>
      </c>
      <c r="C222" s="98"/>
      <c r="D222" s="99"/>
      <c r="E222" s="99"/>
      <c r="F222" s="99"/>
      <c r="G222" s="98"/>
      <c r="H222" s="99"/>
      <c r="I222" s="99"/>
      <c r="J222" s="99"/>
      <c r="K222" s="98"/>
      <c r="L222" s="107">
        <v>0.1</v>
      </c>
      <c r="M222" s="107">
        <v>0.04</v>
      </c>
      <c r="N222" s="107">
        <v>0.04</v>
      </c>
      <c r="O222" s="27"/>
      <c r="P222" s="27"/>
      <c r="Q222" s="27"/>
      <c r="R222" s="27"/>
      <c r="S222" s="102">
        <f t="shared" si="33"/>
        <v>0</v>
      </c>
      <c r="T222" s="102">
        <f t="shared" si="33"/>
        <v>0.1</v>
      </c>
      <c r="U222" s="102">
        <f t="shared" si="33"/>
        <v>0.04</v>
      </c>
      <c r="V222" s="102"/>
      <c r="W222" s="111"/>
      <c r="X222" s="27"/>
      <c r="Y222" s="104"/>
      <c r="Z222" s="105"/>
      <c r="AA222" s="106"/>
    </row>
    <row r="223" spans="1:27" s="1" customFormat="1" ht="51.75" hidden="1" thickBot="1">
      <c r="A223" s="97"/>
      <c r="B223" s="47" t="s">
        <v>86</v>
      </c>
      <c r="C223" s="98"/>
      <c r="D223" s="99"/>
      <c r="E223" s="99"/>
      <c r="F223" s="99"/>
      <c r="G223" s="98"/>
      <c r="H223" s="99"/>
      <c r="I223" s="99"/>
      <c r="J223" s="99"/>
      <c r="K223" s="98"/>
      <c r="L223" s="99"/>
      <c r="M223" s="99"/>
      <c r="N223" s="99"/>
      <c r="O223" s="27"/>
      <c r="P223" s="27">
        <v>0.1</v>
      </c>
      <c r="Q223" s="27">
        <v>0.07</v>
      </c>
      <c r="R223" s="27">
        <v>0.07</v>
      </c>
      <c r="S223" s="102">
        <f t="shared" si="33"/>
        <v>0</v>
      </c>
      <c r="T223" s="102">
        <f t="shared" si="33"/>
        <v>0</v>
      </c>
      <c r="U223" s="102">
        <f t="shared" si="33"/>
        <v>0</v>
      </c>
      <c r="V223" s="102"/>
      <c r="W223" s="111"/>
      <c r="X223" s="27"/>
      <c r="Y223" s="104"/>
      <c r="Z223" s="105"/>
      <c r="AA223" s="106"/>
    </row>
    <row r="224" spans="1:27" s="1" customFormat="1" ht="39" hidden="1" thickBot="1">
      <c r="A224" s="97"/>
      <c r="B224" s="47" t="s">
        <v>87</v>
      </c>
      <c r="C224" s="98"/>
      <c r="D224" s="99"/>
      <c r="E224" s="99"/>
      <c r="F224" s="99"/>
      <c r="G224" s="98"/>
      <c r="H224" s="99"/>
      <c r="I224" s="99"/>
      <c r="J224" s="99"/>
      <c r="K224" s="98"/>
      <c r="L224" s="99"/>
      <c r="M224" s="99"/>
      <c r="N224" s="99"/>
      <c r="O224" s="27"/>
      <c r="P224" s="27">
        <v>0.07</v>
      </c>
      <c r="Q224" s="27">
        <v>0.049</v>
      </c>
      <c r="R224" s="27">
        <v>0.049</v>
      </c>
      <c r="S224" s="102">
        <f t="shared" si="33"/>
        <v>0</v>
      </c>
      <c r="T224" s="102">
        <f t="shared" si="33"/>
        <v>0</v>
      </c>
      <c r="U224" s="102">
        <f t="shared" si="33"/>
        <v>0</v>
      </c>
      <c r="V224" s="102"/>
      <c r="W224" s="79"/>
      <c r="X224" s="103"/>
      <c r="Y224" s="104"/>
      <c r="Z224" s="105"/>
      <c r="AA224" s="106"/>
    </row>
    <row r="225" spans="1:27" s="1" customFormat="1" ht="26.25" hidden="1" thickBot="1">
      <c r="A225" s="97"/>
      <c r="B225" s="48" t="s">
        <v>91</v>
      </c>
      <c r="C225" s="98"/>
      <c r="D225" s="99"/>
      <c r="E225" s="99"/>
      <c r="F225" s="99"/>
      <c r="G225" s="98"/>
      <c r="H225" s="99"/>
      <c r="I225" s="99"/>
      <c r="J225" s="99"/>
      <c r="K225" s="98"/>
      <c r="L225" s="99"/>
      <c r="M225" s="99"/>
      <c r="N225" s="99"/>
      <c r="O225" s="27"/>
      <c r="P225" s="27"/>
      <c r="Q225" s="27">
        <v>0.241</v>
      </c>
      <c r="R225" s="27">
        <v>0.241</v>
      </c>
      <c r="S225" s="102"/>
      <c r="T225" s="102"/>
      <c r="U225" s="102"/>
      <c r="V225" s="102"/>
      <c r="W225" s="79"/>
      <c r="X225" s="27"/>
      <c r="Y225" s="104"/>
      <c r="Z225" s="105"/>
      <c r="AA225" s="106"/>
    </row>
    <row r="226" spans="1:27" s="1" customFormat="1" ht="26.25" hidden="1" thickBot="1">
      <c r="A226" s="97"/>
      <c r="B226" s="45" t="s">
        <v>92</v>
      </c>
      <c r="C226" s="98"/>
      <c r="D226" s="99"/>
      <c r="E226" s="99"/>
      <c r="F226" s="99"/>
      <c r="G226" s="98"/>
      <c r="H226" s="99"/>
      <c r="I226" s="99"/>
      <c r="J226" s="99"/>
      <c r="K226" s="98"/>
      <c r="L226" s="99"/>
      <c r="M226" s="99"/>
      <c r="N226" s="99"/>
      <c r="O226" s="27"/>
      <c r="P226" s="27"/>
      <c r="Q226" s="27">
        <v>0.076</v>
      </c>
      <c r="R226" s="27">
        <v>0.076</v>
      </c>
      <c r="S226" s="102"/>
      <c r="T226" s="102"/>
      <c r="U226" s="102"/>
      <c r="V226" s="102"/>
      <c r="W226" s="79"/>
      <c r="X226" s="27"/>
      <c r="Y226" s="104"/>
      <c r="Z226" s="105"/>
      <c r="AA226" s="106"/>
    </row>
    <row r="227" spans="1:27" s="1" customFormat="1" ht="26.25" hidden="1" thickBot="1">
      <c r="A227" s="97"/>
      <c r="B227" s="24" t="s">
        <v>88</v>
      </c>
      <c r="C227" s="98"/>
      <c r="D227" s="99"/>
      <c r="E227" s="99"/>
      <c r="F227" s="99"/>
      <c r="G227" s="98"/>
      <c r="H227" s="99"/>
      <c r="I227" s="99"/>
      <c r="J227" s="99"/>
      <c r="K227" s="98"/>
      <c r="L227" s="99"/>
      <c r="M227" s="99"/>
      <c r="N227" s="99"/>
      <c r="O227" s="27"/>
      <c r="P227" s="27">
        <v>0.1</v>
      </c>
      <c r="Q227" s="27">
        <v>0.08</v>
      </c>
      <c r="R227" s="27">
        <v>0.08</v>
      </c>
      <c r="S227" s="102">
        <f t="shared" si="33"/>
        <v>0</v>
      </c>
      <c r="T227" s="102">
        <f t="shared" si="33"/>
        <v>0</v>
      </c>
      <c r="U227" s="102">
        <f t="shared" si="33"/>
        <v>0</v>
      </c>
      <c r="V227" s="102"/>
      <c r="W227" s="79"/>
      <c r="X227" s="27"/>
      <c r="Y227" s="104">
        <v>2.53</v>
      </c>
      <c r="Z227" s="105"/>
      <c r="AA227" s="106"/>
    </row>
    <row r="228" spans="1:27" s="1" customFormat="1" ht="26.25" hidden="1" thickBot="1">
      <c r="A228" s="97"/>
      <c r="B228" s="24" t="s">
        <v>89</v>
      </c>
      <c r="C228" s="98"/>
      <c r="D228" s="99"/>
      <c r="E228" s="99"/>
      <c r="F228" s="99"/>
      <c r="G228" s="98"/>
      <c r="H228" s="99"/>
      <c r="I228" s="99"/>
      <c r="J228" s="99"/>
      <c r="K228" s="98"/>
      <c r="L228" s="99"/>
      <c r="M228" s="99"/>
      <c r="N228" s="99"/>
      <c r="O228" s="27"/>
      <c r="P228" s="27">
        <v>0.03</v>
      </c>
      <c r="Q228" s="27">
        <v>0.023</v>
      </c>
      <c r="R228" s="27">
        <v>0.023</v>
      </c>
      <c r="S228" s="102">
        <f t="shared" si="33"/>
        <v>0</v>
      </c>
      <c r="T228" s="102">
        <f t="shared" si="33"/>
        <v>0</v>
      </c>
      <c r="U228" s="102">
        <f t="shared" si="33"/>
        <v>0</v>
      </c>
      <c r="V228" s="102"/>
      <c r="W228" s="79"/>
      <c r="X228" s="27"/>
      <c r="Y228" s="104">
        <v>-0.077</v>
      </c>
      <c r="Z228" s="105"/>
      <c r="AA228" s="106"/>
    </row>
    <row r="229" spans="1:27" s="1" customFormat="1" ht="39" hidden="1" thickBot="1">
      <c r="A229" s="97"/>
      <c r="B229" s="24" t="s">
        <v>90</v>
      </c>
      <c r="C229" s="98"/>
      <c r="D229" s="99"/>
      <c r="E229" s="99"/>
      <c r="F229" s="99"/>
      <c r="G229" s="98"/>
      <c r="H229" s="99"/>
      <c r="I229" s="99"/>
      <c r="J229" s="99"/>
      <c r="K229" s="98"/>
      <c r="L229" s="99"/>
      <c r="M229" s="99"/>
      <c r="N229" s="99"/>
      <c r="O229" s="27"/>
      <c r="P229" s="27">
        <v>2.5</v>
      </c>
      <c r="Q229" s="27">
        <v>1.9000000000000001</v>
      </c>
      <c r="R229" s="27">
        <v>1.9000000000000001</v>
      </c>
      <c r="S229" s="102">
        <f t="shared" si="33"/>
        <v>0</v>
      </c>
      <c r="T229" s="102">
        <f t="shared" si="33"/>
        <v>0</v>
      </c>
      <c r="U229" s="102">
        <f t="shared" si="33"/>
        <v>0</v>
      </c>
      <c r="V229" s="102"/>
      <c r="W229" s="79"/>
      <c r="X229" s="27"/>
      <c r="Y229" s="109">
        <v>0.146</v>
      </c>
      <c r="Z229" s="105"/>
      <c r="AA229" s="106"/>
    </row>
    <row r="230" spans="1:27" s="1" customFormat="1" ht="26.25" hidden="1" thickBot="1">
      <c r="A230" s="97"/>
      <c r="B230" s="64" t="s">
        <v>123</v>
      </c>
      <c r="C230" s="98"/>
      <c r="D230" s="99"/>
      <c r="E230" s="99"/>
      <c r="F230" s="99"/>
      <c r="G230" s="98"/>
      <c r="H230" s="99"/>
      <c r="I230" s="99"/>
      <c r="J230" s="99"/>
      <c r="K230" s="98"/>
      <c r="L230" s="99"/>
      <c r="M230" s="99"/>
      <c r="N230" s="99"/>
      <c r="O230" s="27">
        <v>8.996</v>
      </c>
      <c r="P230" s="27">
        <v>99.36</v>
      </c>
      <c r="Q230" s="27">
        <v>9.994</v>
      </c>
      <c r="R230" s="27">
        <v>9.994</v>
      </c>
      <c r="S230" s="102">
        <f t="shared" si="33"/>
        <v>0</v>
      </c>
      <c r="T230" s="102">
        <f t="shared" si="33"/>
        <v>0</v>
      </c>
      <c r="U230" s="102">
        <f t="shared" si="33"/>
        <v>0</v>
      </c>
      <c r="V230" s="102"/>
      <c r="W230" s="79"/>
      <c r="X230" s="27"/>
      <c r="Y230" s="104">
        <v>-0.5060000000000002</v>
      </c>
      <c r="Z230" s="105"/>
      <c r="AA230" s="106"/>
    </row>
    <row r="231" spans="1:27" s="1" customFormat="1" ht="26.25" hidden="1" thickBot="1">
      <c r="A231" s="97"/>
      <c r="B231" s="64" t="s">
        <v>124</v>
      </c>
      <c r="C231" s="98"/>
      <c r="D231" s="99"/>
      <c r="E231" s="99"/>
      <c r="F231" s="99"/>
      <c r="G231" s="98"/>
      <c r="H231" s="99"/>
      <c r="I231" s="99"/>
      <c r="J231" s="99"/>
      <c r="K231" s="98"/>
      <c r="L231" s="99"/>
      <c r="M231" s="99"/>
      <c r="N231" s="99"/>
      <c r="O231" s="27">
        <v>4.83</v>
      </c>
      <c r="P231" s="27">
        <v>73.85</v>
      </c>
      <c r="Q231" s="27">
        <v>6.994</v>
      </c>
      <c r="R231" s="27">
        <v>6.994</v>
      </c>
      <c r="S231" s="102">
        <f t="shared" si="33"/>
        <v>0</v>
      </c>
      <c r="T231" s="102">
        <f t="shared" si="33"/>
        <v>0</v>
      </c>
      <c r="U231" s="102">
        <f t="shared" si="33"/>
        <v>0</v>
      </c>
      <c r="V231" s="102"/>
      <c r="W231" s="79"/>
      <c r="X231" s="27"/>
      <c r="Y231" s="110"/>
      <c r="Z231" s="105"/>
      <c r="AA231" s="106"/>
    </row>
    <row r="232" spans="1:27" s="1" customFormat="1" ht="26.25" hidden="1" thickBot="1">
      <c r="A232" s="97"/>
      <c r="B232" s="53" t="s">
        <v>98</v>
      </c>
      <c r="C232" s="98"/>
      <c r="D232" s="99"/>
      <c r="E232" s="99"/>
      <c r="F232" s="99"/>
      <c r="G232" s="98"/>
      <c r="H232" s="99"/>
      <c r="I232" s="99"/>
      <c r="J232" s="99"/>
      <c r="K232" s="98"/>
      <c r="L232" s="99"/>
      <c r="M232" s="99"/>
      <c r="N232" s="99"/>
      <c r="O232" s="27"/>
      <c r="P232" s="27"/>
      <c r="Q232" s="27"/>
      <c r="R232" s="27"/>
      <c r="S232" s="102">
        <f t="shared" si="33"/>
        <v>0</v>
      </c>
      <c r="T232" s="102">
        <f t="shared" si="33"/>
        <v>0</v>
      </c>
      <c r="U232" s="102">
        <f t="shared" si="33"/>
        <v>0</v>
      </c>
      <c r="V232" s="102"/>
      <c r="W232" s="79"/>
      <c r="X232" s="27"/>
      <c r="Y232" s="110"/>
      <c r="Z232" s="105"/>
      <c r="AA232" s="106"/>
    </row>
    <row r="233" spans="1:27" s="1" customFormat="1" ht="45.75" hidden="1" thickBot="1">
      <c r="A233" s="97"/>
      <c r="B233" s="54" t="s">
        <v>99</v>
      </c>
      <c r="C233" s="98"/>
      <c r="D233" s="99"/>
      <c r="E233" s="99"/>
      <c r="F233" s="99"/>
      <c r="G233" s="98"/>
      <c r="H233" s="99"/>
      <c r="I233" s="99"/>
      <c r="J233" s="99"/>
      <c r="K233" s="98"/>
      <c r="L233" s="99"/>
      <c r="M233" s="99"/>
      <c r="N233" s="99"/>
      <c r="O233" s="27"/>
      <c r="P233" s="27"/>
      <c r="Q233" s="27">
        <v>1.253</v>
      </c>
      <c r="R233" s="27">
        <v>1.253</v>
      </c>
      <c r="S233" s="102">
        <f t="shared" si="33"/>
        <v>0</v>
      </c>
      <c r="T233" s="102">
        <f t="shared" si="33"/>
        <v>0</v>
      </c>
      <c r="U233" s="102">
        <f t="shared" si="33"/>
        <v>0</v>
      </c>
      <c r="V233" s="79"/>
      <c r="W233" s="79"/>
      <c r="X233" s="79"/>
      <c r="Y233" s="79"/>
      <c r="Z233" s="79"/>
      <c r="AA233" s="79"/>
    </row>
    <row r="234" spans="1:27" s="1" customFormat="1" ht="30.75" hidden="1" thickBot="1">
      <c r="A234" s="97"/>
      <c r="B234" s="59" t="s">
        <v>106</v>
      </c>
      <c r="C234" s="98"/>
      <c r="D234" s="99"/>
      <c r="E234" s="99"/>
      <c r="F234" s="99"/>
      <c r="G234" s="98"/>
      <c r="H234" s="99"/>
      <c r="I234" s="99"/>
      <c r="J234" s="99"/>
      <c r="K234" s="98"/>
      <c r="L234" s="99"/>
      <c r="M234" s="99"/>
      <c r="N234" s="99"/>
      <c r="O234" s="27"/>
      <c r="P234" s="27"/>
      <c r="Q234" s="27">
        <v>13.924</v>
      </c>
      <c r="R234" s="27">
        <v>13.924</v>
      </c>
      <c r="S234" s="102">
        <f t="shared" si="33"/>
        <v>0</v>
      </c>
      <c r="T234" s="102">
        <f t="shared" si="33"/>
        <v>0</v>
      </c>
      <c r="U234" s="102">
        <f t="shared" si="33"/>
        <v>0</v>
      </c>
      <c r="V234" s="79"/>
      <c r="W234" s="79"/>
      <c r="X234" s="79"/>
      <c r="Y234" s="79"/>
      <c r="Z234" s="79"/>
      <c r="AA234" s="79"/>
    </row>
    <row r="235" spans="1:25" s="1" customFormat="1" ht="66" hidden="1" thickBot="1">
      <c r="A235" s="97"/>
      <c r="B235" s="62" t="s">
        <v>113</v>
      </c>
      <c r="C235" s="98"/>
      <c r="D235" s="99"/>
      <c r="E235" s="99"/>
      <c r="F235" s="99"/>
      <c r="G235" s="98"/>
      <c r="H235" s="99"/>
      <c r="I235" s="107">
        <v>0.924</v>
      </c>
      <c r="J235" s="107">
        <v>0.924</v>
      </c>
      <c r="K235" s="98"/>
      <c r="L235" s="99"/>
      <c r="M235" s="107">
        <v>1.606</v>
      </c>
      <c r="N235" s="107">
        <v>1.606</v>
      </c>
      <c r="O235" s="27"/>
      <c r="P235" s="27"/>
      <c r="Q235" s="27">
        <v>7.238</v>
      </c>
      <c r="R235" s="27">
        <v>7.238</v>
      </c>
      <c r="S235" s="102">
        <f t="shared" si="33"/>
        <v>0</v>
      </c>
      <c r="T235" s="102">
        <f t="shared" si="33"/>
        <v>0</v>
      </c>
      <c r="U235" s="102">
        <f t="shared" si="33"/>
        <v>2.5300000000000002</v>
      </c>
      <c r="V235" s="111"/>
      <c r="W235" s="79"/>
      <c r="X235" s="111"/>
      <c r="Y235" s="111" t="s">
        <v>174</v>
      </c>
    </row>
    <row r="236" spans="1:25" s="1" customFormat="1" ht="50.25" hidden="1" thickBot="1">
      <c r="A236" s="97"/>
      <c r="B236" s="62" t="s">
        <v>117</v>
      </c>
      <c r="C236" s="98"/>
      <c r="D236" s="99"/>
      <c r="E236" s="99"/>
      <c r="F236" s="99"/>
      <c r="G236" s="98"/>
      <c r="H236" s="99"/>
      <c r="I236" s="99"/>
      <c r="J236" s="99"/>
      <c r="K236" s="98"/>
      <c r="L236" s="99"/>
      <c r="M236" s="27">
        <v>0.423</v>
      </c>
      <c r="N236" s="27">
        <v>0.423</v>
      </c>
      <c r="O236" s="27"/>
      <c r="P236" s="27"/>
      <c r="Q236" s="27">
        <v>0.37</v>
      </c>
      <c r="R236" s="27">
        <v>0.37</v>
      </c>
      <c r="S236" s="102">
        <f t="shared" si="33"/>
        <v>0</v>
      </c>
      <c r="T236" s="102">
        <f t="shared" si="33"/>
        <v>0</v>
      </c>
      <c r="U236" s="102">
        <f t="shared" si="33"/>
        <v>0.423</v>
      </c>
      <c r="V236" s="111"/>
      <c r="W236" s="79"/>
      <c r="X236" s="111"/>
      <c r="Y236" s="111"/>
    </row>
    <row r="237" spans="1:27" s="1" customFormat="1" ht="28.5" hidden="1" thickBot="1">
      <c r="A237" s="97"/>
      <c r="B237" s="64" t="s">
        <v>127</v>
      </c>
      <c r="C237" s="98"/>
      <c r="D237" s="99"/>
      <c r="E237" s="99"/>
      <c r="F237" s="99"/>
      <c r="G237" s="98"/>
      <c r="H237" s="99"/>
      <c r="I237" s="99"/>
      <c r="J237" s="99"/>
      <c r="K237" s="98"/>
      <c r="L237" s="99"/>
      <c r="M237" s="107">
        <v>0.146</v>
      </c>
      <c r="N237" s="107">
        <v>0.146</v>
      </c>
      <c r="O237" s="27"/>
      <c r="P237" s="27"/>
      <c r="Q237" s="27"/>
      <c r="R237" s="27"/>
      <c r="S237" s="102">
        <f t="shared" si="33"/>
        <v>0</v>
      </c>
      <c r="T237" s="102">
        <f t="shared" si="33"/>
        <v>0</v>
      </c>
      <c r="U237" s="102">
        <f t="shared" si="33"/>
        <v>0.146</v>
      </c>
      <c r="V237" s="111"/>
      <c r="W237" s="79"/>
      <c r="X237" s="111"/>
      <c r="Y237" s="111"/>
      <c r="Z237" s="79"/>
      <c r="AA237" s="79"/>
    </row>
    <row r="238" spans="1:25" s="1" customFormat="1" ht="28.5" hidden="1" thickBot="1">
      <c r="A238" s="97"/>
      <c r="B238" s="62" t="s">
        <v>134</v>
      </c>
      <c r="C238" s="98"/>
      <c r="D238" s="99"/>
      <c r="E238" s="27"/>
      <c r="F238" s="27"/>
      <c r="G238" s="98"/>
      <c r="H238" s="99"/>
      <c r="I238" s="27">
        <v>0.331</v>
      </c>
      <c r="J238" s="27">
        <v>0.331</v>
      </c>
      <c r="K238" s="98"/>
      <c r="L238" s="99"/>
      <c r="M238" s="27">
        <v>8.836</v>
      </c>
      <c r="N238" s="27">
        <v>8.836</v>
      </c>
      <c r="O238" s="27"/>
      <c r="P238" s="27"/>
      <c r="Q238" s="27">
        <v>4.492000000000001</v>
      </c>
      <c r="R238" s="27">
        <v>4.492000000000001</v>
      </c>
      <c r="S238" s="102">
        <f t="shared" si="33"/>
        <v>0</v>
      </c>
      <c r="T238" s="102">
        <f t="shared" si="33"/>
        <v>0</v>
      </c>
      <c r="U238" s="102">
        <f t="shared" si="33"/>
        <v>9.167</v>
      </c>
      <c r="V238" s="111"/>
      <c r="W238" s="79"/>
      <c r="X238" s="111"/>
      <c r="Y238" s="111" t="s">
        <v>176</v>
      </c>
    </row>
    <row r="239" spans="1:27" s="1" customFormat="1" ht="32.25" hidden="1" thickBot="1">
      <c r="A239" s="97"/>
      <c r="B239" s="62" t="s">
        <v>135</v>
      </c>
      <c r="C239" s="98"/>
      <c r="D239" s="99"/>
      <c r="E239" s="27">
        <v>0.185</v>
      </c>
      <c r="F239" s="27">
        <v>0.185</v>
      </c>
      <c r="G239" s="98"/>
      <c r="H239" s="99"/>
      <c r="I239" s="27">
        <v>0.058</v>
      </c>
      <c r="J239" s="27">
        <v>0.058</v>
      </c>
      <c r="K239" s="98"/>
      <c r="L239" s="99"/>
      <c r="M239" s="99"/>
      <c r="N239" s="99"/>
      <c r="O239" s="27"/>
      <c r="P239" s="27"/>
      <c r="Q239" s="27">
        <v>1.554</v>
      </c>
      <c r="R239" s="27">
        <v>1.554</v>
      </c>
      <c r="S239" s="102">
        <f t="shared" si="33"/>
        <v>0</v>
      </c>
      <c r="T239" s="102">
        <f t="shared" si="33"/>
        <v>0</v>
      </c>
      <c r="U239" s="102">
        <f t="shared" si="33"/>
        <v>0.243</v>
      </c>
      <c r="V239" s="79"/>
      <c r="W239" s="79"/>
      <c r="X239" s="79"/>
      <c r="Y239" s="79"/>
      <c r="Z239" s="79"/>
      <c r="AA239" s="79"/>
    </row>
    <row r="240" spans="1:27" s="1" customFormat="1" ht="16.5" hidden="1" thickBot="1">
      <c r="A240" s="97"/>
      <c r="B240" s="62" t="s">
        <v>136</v>
      </c>
      <c r="C240" s="98"/>
      <c r="D240" s="99"/>
      <c r="E240" s="27"/>
      <c r="F240" s="27"/>
      <c r="G240" s="98"/>
      <c r="H240" s="99"/>
      <c r="I240" s="27"/>
      <c r="J240" s="27"/>
      <c r="K240" s="98"/>
      <c r="L240" s="99"/>
      <c r="M240" s="99"/>
      <c r="N240" s="99"/>
      <c r="O240" s="27"/>
      <c r="P240" s="27"/>
      <c r="Q240" s="27">
        <v>0.763</v>
      </c>
      <c r="R240" s="27">
        <v>0.763</v>
      </c>
      <c r="S240" s="102">
        <f t="shared" si="33"/>
        <v>0</v>
      </c>
      <c r="T240" s="102">
        <f t="shared" si="33"/>
        <v>0</v>
      </c>
      <c r="U240" s="102">
        <f t="shared" si="33"/>
        <v>0</v>
      </c>
      <c r="V240" s="79"/>
      <c r="W240" s="79"/>
      <c r="X240" s="79"/>
      <c r="Y240" s="79"/>
      <c r="Z240" s="79"/>
      <c r="AA240" s="79"/>
    </row>
    <row r="241" spans="1:22" ht="15.75">
      <c r="A241" s="1"/>
      <c r="V241" s="118"/>
    </row>
    <row r="242" spans="2:36" s="1" customFormat="1" ht="15.75" customHeight="1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</row>
    <row r="243" spans="2:36" s="1" customFormat="1" ht="45" customHeight="1">
      <c r="B243" s="79"/>
      <c r="C243" s="79"/>
      <c r="D243" s="79"/>
      <c r="E243" s="79"/>
      <c r="F243" s="79"/>
      <c r="G243" s="79"/>
      <c r="H243" s="79"/>
      <c r="I243" s="79"/>
      <c r="J243" s="111" t="s">
        <v>173</v>
      </c>
      <c r="K243" s="79"/>
      <c r="L243" s="79"/>
      <c r="M243" s="79"/>
      <c r="N243" s="79"/>
      <c r="O243" s="111"/>
      <c r="P243" s="111"/>
      <c r="Q243" s="111"/>
      <c r="R243" s="111"/>
      <c r="S243" s="111"/>
      <c r="T243" s="111"/>
      <c r="U243" s="111"/>
      <c r="V243" s="79"/>
      <c r="W243" s="79"/>
      <c r="X243" s="79"/>
      <c r="Y243" s="79"/>
      <c r="Z243" s="79"/>
      <c r="AA243" s="79"/>
      <c r="AI243" s="79"/>
      <c r="AJ243" s="79"/>
    </row>
    <row r="244" spans="2:36" s="1" customFormat="1" ht="27.75">
      <c r="B244" s="79"/>
      <c r="C244" s="79"/>
      <c r="D244" s="79"/>
      <c r="E244" s="79"/>
      <c r="F244" s="79"/>
      <c r="G244" s="79"/>
      <c r="H244" s="79"/>
      <c r="I244" s="79"/>
      <c r="J244" s="111"/>
      <c r="K244" s="79"/>
      <c r="L244" s="79"/>
      <c r="M244" s="79"/>
      <c r="N244" s="79"/>
      <c r="O244" s="111"/>
      <c r="P244" s="111"/>
      <c r="Q244" s="111"/>
      <c r="R244" s="111"/>
      <c r="S244" s="111"/>
      <c r="T244" s="111"/>
      <c r="U244" s="111"/>
      <c r="V244" s="79"/>
      <c r="W244" s="79"/>
      <c r="X244" s="79"/>
      <c r="Y244" s="79"/>
      <c r="Z244" s="79"/>
      <c r="AA244" s="79"/>
      <c r="AI244" s="79"/>
      <c r="AJ244" s="79"/>
    </row>
    <row r="245" spans="1:21" ht="27.75">
      <c r="A245" s="1"/>
      <c r="J245" s="111"/>
      <c r="O245" s="111"/>
      <c r="P245" s="111"/>
      <c r="Q245" s="111"/>
      <c r="R245" s="111"/>
      <c r="S245" s="111"/>
      <c r="T245" s="111"/>
      <c r="U245" s="111"/>
    </row>
    <row r="246" spans="2:36" s="1" customFormat="1" ht="27.75">
      <c r="B246" s="79"/>
      <c r="C246" s="79"/>
      <c r="D246" s="79"/>
      <c r="E246" s="79"/>
      <c r="F246" s="79"/>
      <c r="G246" s="79"/>
      <c r="H246" s="79"/>
      <c r="I246" s="79"/>
      <c r="J246" s="111" t="s">
        <v>175</v>
      </c>
      <c r="K246" s="79"/>
      <c r="L246" s="79"/>
      <c r="M246" s="79"/>
      <c r="N246" s="79"/>
      <c r="O246" s="111"/>
      <c r="P246" s="111"/>
      <c r="Q246" s="111"/>
      <c r="R246" s="111"/>
      <c r="S246" s="111"/>
      <c r="T246" s="111"/>
      <c r="U246" s="111"/>
      <c r="V246" s="79"/>
      <c r="W246" s="79"/>
      <c r="X246" s="79"/>
      <c r="Y246" s="79"/>
      <c r="Z246" s="79"/>
      <c r="AA246" s="79"/>
      <c r="AI246" s="79"/>
      <c r="AJ246" s="84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</sheetData>
  <sheetProtection/>
  <mergeCells count="35">
    <mergeCell ref="N14:W14"/>
    <mergeCell ref="C190:U190"/>
    <mergeCell ref="C189:U189"/>
    <mergeCell ref="C191:F191"/>
    <mergeCell ref="G191:J191"/>
    <mergeCell ref="K191:N191"/>
    <mergeCell ref="O191:R191"/>
    <mergeCell ref="S191:U191"/>
    <mergeCell ref="D16:D17"/>
    <mergeCell ref="E16:E17"/>
    <mergeCell ref="F16:F17"/>
    <mergeCell ref="G16:G17"/>
    <mergeCell ref="H16:H17"/>
    <mergeCell ref="I16:I17"/>
    <mergeCell ref="K16:K17"/>
    <mergeCell ref="L16:L17"/>
    <mergeCell ref="M16:M17"/>
    <mergeCell ref="A171:B171"/>
    <mergeCell ref="D14:M14"/>
    <mergeCell ref="A188:U188"/>
    <mergeCell ref="A6:AJ6"/>
    <mergeCell ref="A14:A17"/>
    <mergeCell ref="B14:B17"/>
    <mergeCell ref="C14:C17"/>
    <mergeCell ref="D15:E15"/>
    <mergeCell ref="F15:G15"/>
    <mergeCell ref="H15:I15"/>
    <mergeCell ref="J15:K15"/>
    <mergeCell ref="P15:Q15"/>
    <mergeCell ref="R15:S15"/>
    <mergeCell ref="T15:U15"/>
    <mergeCell ref="V15:W15"/>
    <mergeCell ref="L15:M15"/>
    <mergeCell ref="N15:O15"/>
    <mergeCell ref="J16:J17"/>
  </mergeCells>
  <conditionalFormatting sqref="B163:B164">
    <cfRule type="cellIs" priority="17" dxfId="17" operator="equal">
      <formula>0</formula>
    </cfRule>
  </conditionalFormatting>
  <conditionalFormatting sqref="B108">
    <cfRule type="cellIs" priority="16" dxfId="17" operator="equal">
      <formula>0</formula>
    </cfRule>
  </conditionalFormatting>
  <conditionalFormatting sqref="B71:B84">
    <cfRule type="cellIs" priority="15" dxfId="17" operator="equal">
      <formula>0</formula>
    </cfRule>
  </conditionalFormatting>
  <conditionalFormatting sqref="B85:B97">
    <cfRule type="cellIs" priority="14" dxfId="17" operator="equal">
      <formula>0</formula>
    </cfRule>
  </conditionalFormatting>
  <conditionalFormatting sqref="B98:B100">
    <cfRule type="cellIs" priority="13" dxfId="17" operator="equal">
      <formula>0</formula>
    </cfRule>
  </conditionalFormatting>
  <conditionalFormatting sqref="B69">
    <cfRule type="cellIs" priority="10" dxfId="17" operator="equal">
      <formula>0</formula>
    </cfRule>
  </conditionalFormatting>
  <conditionalFormatting sqref="B67">
    <cfRule type="cellIs" priority="12" dxfId="17" operator="equal">
      <formula>0</formula>
    </cfRule>
  </conditionalFormatting>
  <conditionalFormatting sqref="B68">
    <cfRule type="cellIs" priority="11" dxfId="17" operator="equal">
      <formula>0</formula>
    </cfRule>
  </conditionalFormatting>
  <conditionalFormatting sqref="B195">
    <cfRule type="cellIs" priority="9" dxfId="17" operator="equal">
      <formula>0</formula>
    </cfRule>
  </conditionalFormatting>
  <conditionalFormatting sqref="B196">
    <cfRule type="cellIs" priority="8" dxfId="17" operator="equal">
      <formula>0</formula>
    </cfRule>
  </conditionalFormatting>
  <conditionalFormatting sqref="B198:B211">
    <cfRule type="cellIs" priority="7" dxfId="17" operator="equal">
      <formula>0</formula>
    </cfRule>
  </conditionalFormatting>
  <conditionalFormatting sqref="B212:B224">
    <cfRule type="cellIs" priority="6" dxfId="17" operator="equal">
      <formula>0</formula>
    </cfRule>
  </conditionalFormatting>
  <conditionalFormatting sqref="B227:B229">
    <cfRule type="cellIs" priority="5" dxfId="17" operator="equal">
      <formula>0</formula>
    </cfRule>
  </conditionalFormatting>
  <conditionalFormatting sqref="B232">
    <cfRule type="cellIs" priority="4" dxfId="17" operator="equal">
      <formula>0</formula>
    </cfRule>
  </conditionalFormatting>
  <conditionalFormatting sqref="B101:B102">
    <cfRule type="cellIs" priority="3" dxfId="17" operator="equal">
      <formula>0</formula>
    </cfRule>
  </conditionalFormatting>
  <conditionalFormatting sqref="B225:B226">
    <cfRule type="cellIs" priority="2" dxfId="17" operator="equal">
      <formula>0</formula>
    </cfRule>
  </conditionalFormatting>
  <conditionalFormatting sqref="B197">
    <cfRule type="cellIs" priority="1" dxfId="17" operator="equal">
      <formula>0</formula>
    </cfRule>
  </conditionalFormatting>
  <printOptions horizontalCentered="1"/>
  <pageMargins left="0.15748031496062992" right="0.1968503937007874" top="0.31496062992125984" bottom="0.35433070866141736" header="0.31496062992125984" footer="0.31496062992125984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Шинников Санал Александрович</dc:creator>
  <cp:keywords/>
  <dc:description/>
  <cp:lastModifiedBy>Эрдни Яшкаев</cp:lastModifiedBy>
  <dcterms:created xsi:type="dcterms:W3CDTF">2012-11-19T11:21:39Z</dcterms:created>
  <dcterms:modified xsi:type="dcterms:W3CDTF">2012-11-21T12:43:07Z</dcterms:modified>
  <cp:category/>
  <cp:version/>
  <cp:contentType/>
  <cp:contentStatus/>
</cp:coreProperties>
</file>